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00" yWindow="315" windowWidth="13980" windowHeight="7875"/>
  </bookViews>
  <sheets>
    <sheet name="CC-SORE" sheetId="1" r:id="rId1"/>
    <sheet name="Sheet1" sheetId="2" r:id="rId2"/>
  </sheets>
  <definedNames>
    <definedName name="APN">'CC-SORE'!#REF!</definedName>
    <definedName name="ASD">'CC-SORE'!#REF!</definedName>
    <definedName name="FY">'CC-SORE'!#REF!</definedName>
    <definedName name="LYN">'CC-SORE'!#REF!</definedName>
    <definedName name="NvsASD">"V2012-06-30"</definedName>
    <definedName name="NvsAutoDrillOk">"VN"</definedName>
    <definedName name="NvsElapsedTime">0.000150462961755693</definedName>
    <definedName name="NvsEndTime">41141.3692592593</definedName>
    <definedName name="NvsInstanceHook" localSheetId="0">"ReverseSign"</definedName>
    <definedName name="NvsInstLang">"VENG"</definedName>
    <definedName name="NvsInstSpec">"%,FFUND_CODE,V05"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PanelBusUnit">"VMBTA1"</definedName>
    <definedName name="NvsPanelEffdt">"V2003-05-12"</definedName>
    <definedName name="NvsPanelSetid">"VMBTA1"</definedName>
    <definedName name="NvsReqBU">"VMBTA1"</definedName>
    <definedName name="NvsReqBUOnly">"VY"</definedName>
    <definedName name="NvsSheetType" localSheetId="0">"M"</definedName>
    <definedName name="NvsTransLed">"VN"</definedName>
    <definedName name="NvsTreeASD">"V2012-06-30"</definedName>
    <definedName name="NvsValTbl.ACCOUNT">"GL_ACCOUNT_TBL"</definedName>
    <definedName name="_xlnm.Print_Area" localSheetId="0">'CC-SORE'!$B$2:$U$75</definedName>
    <definedName name="SCD">'CC-SORE'!#REF!</definedName>
    <definedName name="SFV">'CC-SORE'!#REF!</definedName>
  </definedNames>
  <calcPr calcId="125725"/>
</workbook>
</file>

<file path=xl/calcChain.xml><?xml version="1.0" encoding="utf-8"?>
<calcChain xmlns="http://schemas.openxmlformats.org/spreadsheetml/2006/main">
  <c r="L74" i="1"/>
  <c r="L18"/>
  <c r="L25"/>
  <c r="L32"/>
  <c r="L44"/>
  <c r="L49"/>
  <c r="L55"/>
  <c r="L65"/>
  <c r="O44"/>
  <c r="O65"/>
  <c r="O55"/>
  <c r="O49"/>
  <c r="O25"/>
  <c r="O18"/>
  <c r="P21"/>
  <c r="P22"/>
  <c r="P23"/>
  <c r="P24"/>
  <c r="N25"/>
  <c r="M25"/>
  <c r="H21"/>
  <c r="I21"/>
  <c r="H22"/>
  <c r="I22"/>
  <c r="H23"/>
  <c r="I23"/>
  <c r="H24"/>
  <c r="I24"/>
  <c r="H25"/>
  <c r="E25"/>
  <c r="U14"/>
  <c r="U15"/>
  <c r="U16"/>
  <c r="H14"/>
  <c r="H15"/>
  <c r="H16"/>
  <c r="H12"/>
  <c r="H13"/>
  <c r="H18"/>
  <c r="H56"/>
  <c r="H57"/>
  <c r="H58"/>
  <c r="H36"/>
  <c r="H38"/>
  <c r="H39"/>
  <c r="H40"/>
  <c r="H41"/>
  <c r="H42"/>
  <c r="H43"/>
  <c r="H47"/>
  <c r="H48"/>
  <c r="H49"/>
  <c r="H51"/>
  <c r="H53"/>
  <c r="H54"/>
  <c r="H55"/>
  <c r="H62"/>
  <c r="H63"/>
  <c r="H64"/>
  <c r="H72"/>
  <c r="H71"/>
  <c r="E18"/>
  <c r="E32"/>
  <c r="E44"/>
  <c r="E59"/>
  <c r="E49"/>
  <c r="E55"/>
  <c r="E65"/>
  <c r="P64"/>
  <c r="P63"/>
  <c r="P62"/>
  <c r="P58"/>
  <c r="P57"/>
  <c r="P56"/>
  <c r="P55"/>
  <c r="P54"/>
  <c r="P53"/>
  <c r="P51"/>
  <c r="P48"/>
  <c r="P47"/>
  <c r="P44"/>
  <c r="P43"/>
  <c r="P42"/>
  <c r="P41"/>
  <c r="P40"/>
  <c r="P39"/>
  <c r="P38"/>
  <c r="P36"/>
  <c r="I64"/>
  <c r="I63"/>
  <c r="I62"/>
  <c r="I58"/>
  <c r="I57"/>
  <c r="I56"/>
  <c r="I55"/>
  <c r="I54"/>
  <c r="I53"/>
  <c r="I51"/>
  <c r="I48"/>
  <c r="I47"/>
  <c r="I43"/>
  <c r="I42"/>
  <c r="I41"/>
  <c r="I40"/>
  <c r="I39"/>
  <c r="I38"/>
  <c r="I36"/>
  <c r="P72"/>
  <c r="P71"/>
  <c r="P16"/>
  <c r="P15"/>
  <c r="P14"/>
  <c r="P13"/>
  <c r="P12"/>
  <c r="I72"/>
  <c r="I71"/>
  <c r="I16"/>
  <c r="I15"/>
  <c r="I14"/>
  <c r="I13"/>
  <c r="I12"/>
  <c r="Q59"/>
  <c r="N44"/>
  <c r="N49"/>
  <c r="N55"/>
  <c r="M44"/>
  <c r="M49"/>
  <c r="M55"/>
  <c r="T55"/>
  <c r="S55"/>
  <c r="G55"/>
  <c r="F55"/>
  <c r="N18"/>
  <c r="N32"/>
  <c r="N65"/>
  <c r="M18"/>
  <c r="M32"/>
  <c r="M65"/>
  <c r="T18"/>
  <c r="T25"/>
  <c r="T44"/>
  <c r="T49"/>
  <c r="T59"/>
  <c r="T67"/>
  <c r="T69"/>
  <c r="T74"/>
  <c r="T65"/>
  <c r="G18"/>
  <c r="G25"/>
  <c r="G32"/>
  <c r="G69"/>
  <c r="G74"/>
  <c r="G44"/>
  <c r="G49"/>
  <c r="G59"/>
  <c r="G67"/>
  <c r="G65"/>
  <c r="S18"/>
  <c r="S32"/>
  <c r="S25"/>
  <c r="S44"/>
  <c r="S59"/>
  <c r="S67"/>
  <c r="S49"/>
  <c r="S65"/>
  <c r="F18"/>
  <c r="F25"/>
  <c r="F32"/>
  <c r="F69"/>
  <c r="F74"/>
  <c r="F44"/>
  <c r="F49"/>
  <c r="F59"/>
  <c r="F67"/>
  <c r="F65"/>
  <c r="I49"/>
  <c r="P18"/>
  <c r="M59"/>
  <c r="M67"/>
  <c r="H65"/>
  <c r="I65"/>
  <c r="H44"/>
  <c r="T32"/>
  <c r="N59"/>
  <c r="N67"/>
  <c r="P25"/>
  <c r="H59"/>
  <c r="I44"/>
  <c r="H67"/>
  <c r="O59"/>
  <c r="O67"/>
  <c r="M69"/>
  <c r="M74"/>
  <c r="S69"/>
  <c r="S74"/>
  <c r="I25"/>
  <c r="I59"/>
  <c r="E67"/>
  <c r="I67"/>
  <c r="H32"/>
  <c r="H69"/>
  <c r="H74"/>
  <c r="I18"/>
  <c r="N69"/>
  <c r="N74"/>
  <c r="I32"/>
  <c r="E69"/>
  <c r="E74"/>
  <c r="I74"/>
  <c r="I69"/>
  <c r="P65"/>
  <c r="P49"/>
  <c r="O32"/>
  <c r="O69"/>
  <c r="O74"/>
  <c r="L59"/>
  <c r="L67"/>
  <c r="P32"/>
  <c r="P59"/>
  <c r="P67"/>
  <c r="L69"/>
  <c r="P74"/>
  <c r="P69"/>
</calcChain>
</file>

<file path=xl/comments1.xml><?xml version="1.0" encoding="utf-8"?>
<comments xmlns="http://schemas.openxmlformats.org/spreadsheetml/2006/main">
  <authors>
    <author>pxb1711</author>
  </authors>
  <commentList>
    <comment ref="C2" authorId="0">
      <text>
        <r>
          <rPr>
            <b/>
            <sz val="8"/>
            <color indexed="81"/>
            <rFont val="Tahoma"/>
            <family val="2"/>
          </rPr>
          <t>pxb1711:</t>
        </r>
        <r>
          <rPr>
            <sz val="8"/>
            <color indexed="81"/>
            <rFont val="Tahoma"/>
            <family val="2"/>
          </rPr>
          <t xml:space="preserve">
Note:  Hidden columns for Org and Rev
Also Hook macro from Lori</t>
        </r>
      </text>
    </comment>
    <comment ref="C12" authorId="0">
      <text>
        <r>
          <rPr>
            <b/>
            <sz val="8"/>
            <color indexed="81"/>
            <rFont val="Tahoma"/>
            <family val="2"/>
          </rPr>
          <t>pxb1711:</t>
        </r>
        <r>
          <rPr>
            <sz val="8"/>
            <color indexed="81"/>
            <rFont val="Tahoma"/>
            <family val="2"/>
          </rPr>
          <t xml:space="preserve">
include rev clearin 416 and refund 419</t>
        </r>
      </text>
    </comment>
    <comment ref="C21" authorId="0">
      <text>
        <r>
          <rPr>
            <b/>
            <sz val="8"/>
            <color indexed="81"/>
            <rFont val="Tahoma"/>
            <family val="2"/>
          </rPr>
          <t>pxb1711:</t>
        </r>
        <r>
          <rPr>
            <sz val="8"/>
            <color indexed="81"/>
            <rFont val="Tahoma"/>
            <family val="2"/>
          </rPr>
          <t xml:space="preserve">
includes misc 435</t>
        </r>
      </text>
    </comment>
    <comment ref="C22" authorId="0">
      <text>
        <r>
          <rPr>
            <b/>
            <sz val="8"/>
            <color indexed="81"/>
            <rFont val="Tahoma"/>
            <family val="2"/>
          </rPr>
          <t>pxb1711:</t>
        </r>
        <r>
          <rPr>
            <sz val="8"/>
            <color indexed="81"/>
            <rFont val="Tahoma"/>
            <family val="2"/>
          </rPr>
          <t xml:space="preserve">
includes misc 435</t>
        </r>
      </text>
    </comment>
  </commentList>
</comments>
</file>

<file path=xl/sharedStrings.xml><?xml version="1.0" encoding="utf-8"?>
<sst xmlns="http://schemas.openxmlformats.org/spreadsheetml/2006/main" count="116" uniqueCount="106">
  <si>
    <t>Operating Revenues</t>
  </si>
  <si>
    <t>Total Operating Revenues:</t>
  </si>
  <si>
    <t>Non-Operating Revenues</t>
  </si>
  <si>
    <t>Total Non-Operating Revenues:</t>
  </si>
  <si>
    <t>Total Revenues:</t>
  </si>
  <si>
    <t>Operating Expenses</t>
  </si>
  <si>
    <t>Wages</t>
  </si>
  <si>
    <t>Fringe Benefits</t>
  </si>
  <si>
    <t>Payroll Taxes</t>
  </si>
  <si>
    <t>Materials, Supplies and Services</t>
  </si>
  <si>
    <t>Casualty &amp; Liability</t>
  </si>
  <si>
    <t>Purchased Commuter Rail Expenses</t>
  </si>
  <si>
    <t>Purchased  Local Service Expenses</t>
  </si>
  <si>
    <t>Financial Service Charges</t>
  </si>
  <si>
    <t>Total Operating Expenses:</t>
  </si>
  <si>
    <t xml:space="preserve">Interest </t>
  </si>
  <si>
    <t>Principal Payments</t>
  </si>
  <si>
    <t>Lease Payments</t>
  </si>
  <si>
    <t>Total Debt Service Expenses:</t>
  </si>
  <si>
    <t>Total Expenses:</t>
  </si>
  <si>
    <t>Revenue</t>
  </si>
  <si>
    <t>Expenses</t>
  </si>
  <si>
    <t>Massachusetts Bay Transportation Authority</t>
  </si>
  <si>
    <t>Current Period</t>
  </si>
  <si>
    <t>Actual</t>
  </si>
  <si>
    <t>Budget</t>
  </si>
  <si>
    <t>Variance</t>
  </si>
  <si>
    <t>Year-to-Date</t>
  </si>
  <si>
    <t>%,LACTUALS,S"MTD ACTVTY"</t>
  </si>
  <si>
    <t>%,LACTUALS,S"YTD ACTVTY"</t>
  </si>
  <si>
    <t>%,FACCOUNT,TCC_ACCOUNT,N6199998</t>
  </si>
  <si>
    <t>%,FACCOUNT,TCC_ACCOUNT,N6399998</t>
  </si>
  <si>
    <t>%,FACCOUNT,TCC_ACCOUNT,N6699998</t>
  </si>
  <si>
    <t>%,FACCOUNT,TCC_ACCOUNT,N8399998</t>
  </si>
  <si>
    <t>%,FACCOUNT,TCC_ACCOUNT,N5199998</t>
  </si>
  <si>
    <t>%,FACCOUNT,TCC_ACCOUNT,N6499998</t>
  </si>
  <si>
    <t>%,LORG_BUD,S"MTD ACTVTY",R</t>
  </si>
  <si>
    <t>%,LORG_BUD,S"YTD ACTVTY",R</t>
  </si>
  <si>
    <t>%,LORG_BUD,SANNUAL,R</t>
  </si>
  <si>
    <t>%,FACCOUNT,TCC_ACCOUNT,N5299998</t>
  </si>
  <si>
    <t>%,FACCOUNT,TCC_ACCOUNT,N5399998</t>
  </si>
  <si>
    <t>%,FACCOUNT,TCC_ACCOUNT,N5499998</t>
  </si>
  <si>
    <t>%,FACCOUNT,TCC_ACCOUNT,N5599998</t>
  </si>
  <si>
    <t>%,FACCOUNT,TCC_ACCOUNT,N5699998</t>
  </si>
  <si>
    <t>%,FACCOUNT,TCC_ACCOUNT,N5799998</t>
  </si>
  <si>
    <t>%,FACCOUNT,TCC_ACCOUNT,N5899998</t>
  </si>
  <si>
    <t>%,FACCOUNT,TCC_ACCOUNT,N5999998</t>
  </si>
  <si>
    <t xml:space="preserve">    Pensions</t>
  </si>
  <si>
    <t xml:space="preserve">    Health</t>
  </si>
  <si>
    <t xml:space="preserve">    Life Insurance</t>
  </si>
  <si>
    <t xml:space="preserve">    Disability</t>
  </si>
  <si>
    <t xml:space="preserve">    Workers Compensation</t>
  </si>
  <si>
    <t xml:space="preserve">    Other Fringes</t>
  </si>
  <si>
    <t xml:space="preserve">    FICA</t>
  </si>
  <si>
    <t xml:space="preserve">    Unemployment </t>
  </si>
  <si>
    <t xml:space="preserve">    Payroll Taxes Subtotal</t>
  </si>
  <si>
    <t xml:space="preserve">    Fringe Benefits Subtotal</t>
  </si>
  <si>
    <t>Transfers Out</t>
  </si>
  <si>
    <t>%,FACCOUNT,TCC_ACCOUNT,N7399998,N7499998</t>
  </si>
  <si>
    <t>Debt Service</t>
  </si>
  <si>
    <t>%,LREV_BUD,S"MTD ACTVTY"</t>
  </si>
  <si>
    <t>%,LREV_BUD,S"YTD ACTVTY"</t>
  </si>
  <si>
    <t>%,LREV_BUD,SANNUAL</t>
  </si>
  <si>
    <t>Statement of Revenue and Expense - Actual vs. Budget</t>
  </si>
  <si>
    <t>%,R,FACCOUNT,V4710101</t>
  </si>
  <si>
    <t>%,R,FACCOUNT,V4710201</t>
  </si>
  <si>
    <t xml:space="preserve">     Risk Insurance</t>
  </si>
  <si>
    <t xml:space="preserve">     Injuries &amp; Damages</t>
  </si>
  <si>
    <t>%,FACCOUNT,TCC_ACCOUNT,N6219997</t>
  </si>
  <si>
    <t xml:space="preserve">    Casualty &amp; Liability Subtotal</t>
  </si>
  <si>
    <t>%,FACCOUNT,TCC_ACCOUNT,N6239997</t>
  </si>
  <si>
    <t>Net Revenue/(Expense)</t>
  </si>
  <si>
    <t>Net Revenue/(Expense) before Transfers</t>
  </si>
  <si>
    <t>%,FACCOUNT,TCC_ACCOUNT,N8499998,N8519997</t>
  </si>
  <si>
    <t>%,FACCOUNT,TCC_ACCOUNT,N8529997</t>
  </si>
  <si>
    <t>%,R,FACCOUNT,TCC_ACCOUNT,N4319997,N4329997,N4359997,N4339997,N4349997</t>
  </si>
  <si>
    <t>%,R,FACCOUNT,TCC_ACCOUNT,N4199998</t>
  </si>
  <si>
    <t>%,R,FACCOUNT,TCC_ACCOUNT,N4229997,N4259997</t>
  </si>
  <si>
    <t>Revenue from Transportation</t>
  </si>
  <si>
    <t>Dedicated Sales Tax Revenue</t>
  </si>
  <si>
    <t>Other Operating Revenues</t>
  </si>
  <si>
    <t>Other Income</t>
  </si>
  <si>
    <t>Dedicated Local Assessment Revenue</t>
  </si>
  <si>
    <t>%,R,FACCOUNT,TCC_ACCOUNT,N7199998,N7299998</t>
  </si>
  <si>
    <t>%,R,FACCOUNT,V4710301</t>
  </si>
  <si>
    <t>Contract Assistance</t>
  </si>
  <si>
    <t>Reasons</t>
  </si>
  <si>
    <t>Lower straight-time wage spending YTD</t>
  </si>
  <si>
    <t>Credit card charges due to increase in ridership</t>
  </si>
  <si>
    <t>$5M accrual in December for OPEB (Other Post Employment Benefits) liability</t>
  </si>
  <si>
    <t>June 2012 bond (2012 A Assessments) structure</t>
  </si>
  <si>
    <t>June 2012 bond (2012 A Assessments) structure; $6M commercial paper pay-down in May re: 2003B bonds</t>
  </si>
  <si>
    <t>For the Period Ending: June 30, 2013</t>
  </si>
  <si>
    <t>RIDE federal reimbursement not realized (MBTA/EOHHS inititiative for Medicaid reimbursements ($3.8M)); Operating assistance grants ($3.5M)</t>
  </si>
  <si>
    <t>Claims costs down 37.1% over FY12</t>
  </si>
  <si>
    <t>RIDE ridership down 19.2% over FY12</t>
  </si>
  <si>
    <t>Budget was predicated on tort reform savings which did not occur in FY13</t>
  </si>
  <si>
    <t>Self-insurance property retention ($5M) unbudgeted in FY13</t>
  </si>
  <si>
    <t>Capital Maintenance Fund</t>
  </si>
  <si>
    <t>Deficiency Fund</t>
  </si>
  <si>
    <t>Ongoing aggressive claims management; costs down 5.9% over FY12</t>
  </si>
  <si>
    <t>Easing of healthcare costs because of GIC participation; costs down 10.1% over FY12</t>
  </si>
  <si>
    <t>Overtime due to storms, emergency repairs, and the Marathon bombing</t>
  </si>
  <si>
    <t>FY13 revenue is up 21.2% over FY12 because of the fare increase in FY13</t>
  </si>
  <si>
    <t>Commuter rail transition costs ($4.5M); Worcester ROW costs ($6.2M); CSX claims settlement ($1.1M); CSX charges ($1.1M); CR procurement costs ($2.0M).  Savings offsets of $2.2M in capitalization initiatives; $1.6M in penalties and mobilization; and $1.4M in fuel.</t>
  </si>
  <si>
    <t>Tenant income $3.8M; higher advertising income $1.1M; parking income $1.0M; South Station income $.5M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</si>
</sst>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70" formatCode="#,##0.0"/>
    <numFmt numFmtId="171" formatCode="0.0"/>
  </numFmts>
  <fonts count="18">
    <font>
      <sz val="10"/>
      <name val="Arial"/>
    </font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b/>
      <i/>
      <sz val="12"/>
      <color indexed="12"/>
      <name val="Arial"/>
      <family val="2"/>
    </font>
    <font>
      <sz val="12"/>
      <name val="Times New Roman"/>
      <family val="1"/>
    </font>
    <font>
      <u/>
      <sz val="10"/>
      <name val="Arial"/>
      <family val="2"/>
    </font>
    <font>
      <b/>
      <i/>
      <sz val="10"/>
      <name val="Arial"/>
      <family val="2"/>
    </font>
    <font>
      <sz val="11"/>
      <color rgb="FF1F497D"/>
      <name val="Calibri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5" fillId="0" borderId="0" xfId="0" applyFont="1"/>
    <xf numFmtId="0" fontId="2" fillId="0" borderId="0" xfId="0" applyFont="1"/>
    <xf numFmtId="3" fontId="2" fillId="0" borderId="0" xfId="0" applyNumberFormat="1" applyFont="1"/>
    <xf numFmtId="3" fontId="4" fillId="0" borderId="0" xfId="0" applyNumberFormat="1" applyFont="1" applyBorder="1" applyProtection="1"/>
    <xf numFmtId="3" fontId="2" fillId="0" borderId="0" xfId="0" applyNumberFormat="1" applyFont="1" applyBorder="1" applyProtection="1"/>
    <xf numFmtId="3" fontId="4" fillId="0" borderId="0" xfId="0" applyNumberFormat="1" applyFont="1" applyBorder="1" applyAlignment="1" applyProtection="1">
      <alignment horizontal="center"/>
    </xf>
    <xf numFmtId="3" fontId="3" fillId="0" borderId="0" xfId="0" applyNumberFormat="1" applyFont="1" applyBorder="1" applyProtection="1"/>
    <xf numFmtId="3" fontId="2" fillId="0" borderId="0" xfId="0" applyNumberFormat="1" applyFont="1" applyProtection="1"/>
    <xf numFmtId="3" fontId="4" fillId="0" borderId="0" xfId="0" applyNumberFormat="1" applyFont="1" applyProtection="1"/>
    <xf numFmtId="3" fontId="2" fillId="0" borderId="0" xfId="0" applyNumberFormat="1" applyFont="1" applyBorder="1"/>
    <xf numFmtId="3" fontId="4" fillId="0" borderId="1" xfId="0" applyNumberFormat="1" applyFont="1" applyBorder="1" applyProtection="1"/>
    <xf numFmtId="3" fontId="4" fillId="0" borderId="2" xfId="0" applyNumberFormat="1" applyFont="1" applyBorder="1" applyProtection="1"/>
    <xf numFmtId="0" fontId="4" fillId="0" borderId="0" xfId="0" applyFont="1"/>
    <xf numFmtId="3" fontId="2" fillId="0" borderId="3" xfId="0" applyNumberFormat="1" applyFont="1" applyBorder="1" applyProtection="1"/>
    <xf numFmtId="3" fontId="8" fillId="0" borderId="0" xfId="0" applyNumberFormat="1" applyFont="1" applyBorder="1" applyProtection="1"/>
    <xf numFmtId="0" fontId="0" fillId="0" borderId="4" xfId="0" applyBorder="1"/>
    <xf numFmtId="0" fontId="0" fillId="0" borderId="5" xfId="0" applyBorder="1"/>
    <xf numFmtId="0" fontId="0" fillId="0" borderId="6" xfId="0" applyBorder="1"/>
    <xf numFmtId="3" fontId="4" fillId="2" borderId="3" xfId="0" applyNumberFormat="1" applyFont="1" applyFill="1" applyBorder="1" applyAlignment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0" borderId="0" xfId="0" applyNumberFormat="1" applyFont="1"/>
    <xf numFmtId="3" fontId="2" fillId="0" borderId="8" xfId="0" applyNumberFormat="1" applyFont="1" applyBorder="1"/>
    <xf numFmtId="3" fontId="10" fillId="3" borderId="0" xfId="0" applyNumberFormat="1" applyFont="1" applyFill="1" applyBorder="1" applyProtection="1"/>
    <xf numFmtId="3" fontId="11" fillId="3" borderId="0" xfId="0" applyNumberFormat="1" applyFont="1" applyFill="1" applyBorder="1" applyProtection="1"/>
    <xf numFmtId="0" fontId="0" fillId="0" borderId="0" xfId="0" applyFill="1"/>
    <xf numFmtId="3" fontId="2" fillId="0" borderId="0" xfId="0" applyNumberFormat="1" applyFont="1" applyFill="1"/>
    <xf numFmtId="3" fontId="10" fillId="0" borderId="0" xfId="0" applyNumberFormat="1" applyFont="1" applyFill="1" applyBorder="1" applyProtection="1"/>
    <xf numFmtId="3" fontId="4" fillId="0" borderId="0" xfId="0" applyNumberFormat="1" applyFont="1" applyFill="1" applyBorder="1" applyProtection="1"/>
    <xf numFmtId="3" fontId="2" fillId="0" borderId="0" xfId="0" applyNumberFormat="1" applyFont="1" applyFill="1" applyBorder="1" applyProtection="1"/>
    <xf numFmtId="3" fontId="8" fillId="0" borderId="0" xfId="0" applyNumberFormat="1" applyFont="1" applyFill="1" applyBorder="1" applyProtection="1"/>
    <xf numFmtId="3" fontId="4" fillId="0" borderId="0" xfId="0" applyNumberFormat="1" applyFont="1" applyFill="1" applyProtection="1"/>
    <xf numFmtId="3" fontId="2" fillId="0" borderId="0" xfId="0" applyNumberFormat="1" applyFont="1" applyFill="1" applyBorder="1"/>
    <xf numFmtId="38" fontId="0" fillId="0" borderId="0" xfId="0" applyNumberFormat="1"/>
    <xf numFmtId="38" fontId="2" fillId="0" borderId="0" xfId="0" applyNumberFormat="1" applyFont="1"/>
    <xf numFmtId="38" fontId="4" fillId="2" borderId="9" xfId="0" applyNumberFormat="1" applyFont="1" applyFill="1" applyBorder="1" applyAlignment="1">
      <alignment horizontal="center"/>
    </xf>
    <xf numFmtId="38" fontId="4" fillId="0" borderId="2" xfId="0" applyNumberFormat="1" applyFont="1" applyBorder="1" applyProtection="1"/>
    <xf numFmtId="38" fontId="2" fillId="0" borderId="3" xfId="0" applyNumberFormat="1" applyFont="1" applyBorder="1"/>
    <xf numFmtId="38" fontId="4" fillId="0" borderId="0" xfId="0" applyNumberFormat="1" applyFont="1"/>
    <xf numFmtId="38" fontId="2" fillId="0" borderId="0" xfId="0" applyNumberFormat="1" applyFont="1" applyBorder="1" applyProtection="1"/>
    <xf numFmtId="38" fontId="4" fillId="0" borderId="0" xfId="0" applyNumberFormat="1" applyFont="1" applyBorder="1" applyProtection="1"/>
    <xf numFmtId="38" fontId="4" fillId="0" borderId="1" xfId="0" applyNumberFormat="1" applyFont="1" applyBorder="1" applyProtection="1"/>
    <xf numFmtId="38" fontId="2" fillId="0" borderId="0" xfId="2" applyNumberFormat="1" applyFont="1"/>
    <xf numFmtId="38" fontId="4" fillId="2" borderId="3" xfId="0" applyNumberFormat="1" applyFont="1" applyFill="1" applyBorder="1" applyAlignment="1">
      <alignment horizontal="center"/>
    </xf>
    <xf numFmtId="38" fontId="2" fillId="0" borderId="8" xfId="0" applyNumberFormat="1" applyFont="1" applyBorder="1"/>
    <xf numFmtId="38" fontId="0" fillId="0" borderId="8" xfId="0" applyNumberFormat="1" applyBorder="1"/>
    <xf numFmtId="38" fontId="2" fillId="0" borderId="3" xfId="0" applyNumberFormat="1" applyFont="1" applyBorder="1" applyProtection="1"/>
    <xf numFmtId="38" fontId="4" fillId="0" borderId="8" xfId="0" applyNumberFormat="1" applyFont="1" applyBorder="1"/>
    <xf numFmtId="3" fontId="4" fillId="0" borderId="0" xfId="0" applyNumberFormat="1" applyFont="1" applyBorder="1"/>
    <xf numFmtId="0" fontId="5" fillId="0" borderId="0" xfId="0" applyFont="1" applyBorder="1"/>
    <xf numFmtId="0" fontId="5" fillId="0" borderId="0" xfId="0" applyFont="1" applyFill="1" applyBorder="1"/>
    <xf numFmtId="38" fontId="5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" fontId="4" fillId="2" borderId="3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2" fillId="0" borderId="0" xfId="0" applyNumberFormat="1" applyFont="1" applyBorder="1" applyAlignment="1">
      <alignment wrapText="1"/>
    </xf>
    <xf numFmtId="0" fontId="13" fillId="0" borderId="0" xfId="0" applyFont="1"/>
    <xf numFmtId="4" fontId="2" fillId="0" borderId="0" xfId="0" applyNumberFormat="1" applyFont="1" applyBorder="1"/>
    <xf numFmtId="3" fontId="2" fillId="4" borderId="0" xfId="0" applyNumberFormat="1" applyFont="1" applyFill="1" applyBorder="1"/>
    <xf numFmtId="3" fontId="2" fillId="4" borderId="0" xfId="0" applyNumberFormat="1" applyFont="1" applyFill="1" applyBorder="1" applyProtection="1"/>
    <xf numFmtId="170" fontId="4" fillId="0" borderId="0" xfId="0" applyNumberFormat="1" applyFont="1" applyBorder="1"/>
    <xf numFmtId="3" fontId="2" fillId="4" borderId="0" xfId="0" applyNumberFormat="1" applyFont="1" applyFill="1"/>
    <xf numFmtId="0" fontId="0" fillId="4" borderId="0" xfId="0" applyFill="1"/>
    <xf numFmtId="4" fontId="4" fillId="0" borderId="0" xfId="0" applyNumberFormat="1" applyFont="1" applyBorder="1" applyProtection="1"/>
    <xf numFmtId="0" fontId="0" fillId="5" borderId="0" xfId="0" applyFill="1"/>
    <xf numFmtId="3" fontId="4" fillId="0" borderId="0" xfId="0" applyNumberFormat="1" applyFont="1" applyFill="1" applyBorder="1" applyAlignment="1" applyProtection="1">
      <alignment horizontal="center"/>
    </xf>
    <xf numFmtId="38" fontId="2" fillId="0" borderId="0" xfId="0" applyNumberFormat="1" applyFont="1" applyFill="1" applyBorder="1" applyProtection="1"/>
    <xf numFmtId="38" fontId="2" fillId="0" borderId="0" xfId="0" applyNumberFormat="1" applyFont="1" applyFill="1"/>
    <xf numFmtId="38" fontId="2" fillId="0" borderId="8" xfId="0" applyNumberFormat="1" applyFont="1" applyFill="1" applyBorder="1"/>
    <xf numFmtId="170" fontId="4" fillId="0" borderId="0" xfId="0" applyNumberFormat="1" applyFont="1" applyBorder="1" applyProtection="1"/>
    <xf numFmtId="170" fontId="2" fillId="0" borderId="0" xfId="0" applyNumberFormat="1" applyFont="1" applyBorder="1"/>
    <xf numFmtId="171" fontId="0" fillId="0" borderId="0" xfId="0" applyNumberFormat="1"/>
    <xf numFmtId="0" fontId="14" fillId="0" borderId="0" xfId="0" applyFont="1"/>
    <xf numFmtId="3" fontId="2" fillId="0" borderId="0" xfId="0" applyNumberFormat="1" applyFont="1" applyAlignment="1">
      <alignment horizontal="left" wrapText="1"/>
    </xf>
    <xf numFmtId="3" fontId="4" fillId="5" borderId="0" xfId="0" applyNumberFormat="1" applyFont="1" applyFill="1" applyBorder="1" applyProtection="1"/>
    <xf numFmtId="38" fontId="4" fillId="5" borderId="2" xfId="0" applyNumberFormat="1" applyFont="1" applyFill="1" applyBorder="1" applyProtection="1"/>
    <xf numFmtId="38" fontId="2" fillId="5" borderId="8" xfId="0" applyNumberFormat="1" applyFont="1" applyFill="1" applyBorder="1"/>
    <xf numFmtId="38" fontId="2" fillId="5" borderId="0" xfId="0" applyNumberFormat="1" applyFont="1" applyFill="1"/>
    <xf numFmtId="38" fontId="4" fillId="5" borderId="0" xfId="0" applyNumberFormat="1" applyFont="1" applyFill="1" applyBorder="1" applyProtection="1"/>
    <xf numFmtId="38" fontId="4" fillId="0" borderId="0" xfId="0" applyNumberFormat="1" applyFont="1" applyFill="1" applyBorder="1" applyProtection="1"/>
    <xf numFmtId="3" fontId="4" fillId="0" borderId="0" xfId="0" applyNumberFormat="1" applyFont="1" applyFill="1" applyBorder="1"/>
    <xf numFmtId="4" fontId="4" fillId="0" borderId="0" xfId="0" applyNumberFormat="1" applyFont="1" applyFill="1" applyBorder="1" applyProtection="1"/>
    <xf numFmtId="3" fontId="15" fillId="4" borderId="0" xfId="0" applyNumberFormat="1" applyFont="1" applyFill="1" applyBorder="1" applyProtection="1"/>
    <xf numFmtId="0" fontId="2" fillId="4" borderId="0" xfId="0" applyNumberFormat="1" applyFont="1" applyFill="1" applyAlignment="1">
      <alignment wrapText="1"/>
    </xf>
    <xf numFmtId="0" fontId="16" fillId="0" borderId="0" xfId="0" applyFont="1"/>
    <xf numFmtId="3" fontId="2" fillId="4" borderId="0" xfId="0" applyNumberFormat="1" applyFont="1" applyFill="1" applyBorder="1" applyAlignment="1">
      <alignment wrapText="1"/>
    </xf>
    <xf numFmtId="43" fontId="2" fillId="4" borderId="0" xfId="1" applyFont="1" applyFill="1" applyBorder="1" applyAlignment="1">
      <alignment wrapText="1"/>
    </xf>
    <xf numFmtId="3" fontId="2" fillId="0" borderId="0" xfId="0" applyNumberFormat="1" applyFont="1" applyFill="1" applyBorder="1" applyAlignment="1">
      <alignment wrapText="1"/>
    </xf>
    <xf numFmtId="37" fontId="2" fillId="0" borderId="0" xfId="0" applyNumberFormat="1" applyFont="1"/>
    <xf numFmtId="37" fontId="4" fillId="0" borderId="0" xfId="0" applyNumberFormat="1" applyFont="1"/>
    <xf numFmtId="170" fontId="4" fillId="0" borderId="0" xfId="0" applyNumberFormat="1" applyFont="1"/>
    <xf numFmtId="3" fontId="4" fillId="0" borderId="1" xfId="0" applyNumberFormat="1" applyFont="1" applyFill="1" applyBorder="1" applyProtection="1"/>
    <xf numFmtId="3" fontId="2" fillId="0" borderId="1" xfId="0" applyNumberFormat="1" applyFont="1" applyFill="1" applyBorder="1"/>
    <xf numFmtId="38" fontId="4" fillId="0" borderId="1" xfId="0" applyNumberFormat="1" applyFont="1" applyFill="1" applyBorder="1" applyProtection="1"/>
    <xf numFmtId="37" fontId="4" fillId="0" borderId="1" xfId="0" applyNumberFormat="1" applyFont="1" applyFill="1" applyBorder="1" applyProtection="1"/>
    <xf numFmtId="3" fontId="2" fillId="5" borderId="0" xfId="0" applyNumberFormat="1" applyFont="1" applyFill="1" applyProtection="1"/>
    <xf numFmtId="37" fontId="4" fillId="5" borderId="0" xfId="0" applyNumberFormat="1" applyFont="1" applyFill="1" applyBorder="1" applyProtection="1"/>
    <xf numFmtId="0" fontId="12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4" fillId="2" borderId="10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</xdr:row>
      <xdr:rowOff>123825</xdr:rowOff>
    </xdr:from>
    <xdr:to>
      <xdr:col>2</xdr:col>
      <xdr:colOff>419100</xdr:colOff>
      <xdr:row>4</xdr:row>
      <xdr:rowOff>114300</xdr:rowOff>
    </xdr:to>
    <xdr:pic>
      <xdr:nvPicPr>
        <xdr:cNvPr id="1292" name="Picture 1" descr="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23825"/>
          <a:ext cx="6191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B143"/>
  <sheetViews>
    <sheetView tabSelected="1" topLeftCell="B4" workbookViewId="0">
      <selection activeCell="U18" sqref="U18"/>
    </sheetView>
  </sheetViews>
  <sheetFormatPr defaultRowHeight="12.75"/>
  <cols>
    <col min="1" max="1" width="57" hidden="1" customWidth="1"/>
    <col min="2" max="2" width="6.42578125" customWidth="1"/>
    <col min="3" max="3" width="34.7109375" bestFit="1" customWidth="1"/>
    <col min="4" max="4" width="2.5703125" style="25" customWidth="1"/>
    <col min="5" max="5" width="15.28515625" hidden="1" customWidth="1"/>
    <col min="6" max="7" width="14" hidden="1" customWidth="1"/>
    <col min="8" max="8" width="15" hidden="1" customWidth="1"/>
    <col min="9" max="9" width="15.28515625" style="33" hidden="1" customWidth="1"/>
    <col min="10" max="10" width="1" hidden="1" customWidth="1"/>
    <col min="11" max="11" width="0.85546875" customWidth="1"/>
    <col min="12" max="12" width="15.42578125" customWidth="1"/>
    <col min="13" max="14" width="15" hidden="1" customWidth="1"/>
    <col min="15" max="15" width="17.7109375" customWidth="1"/>
    <col min="16" max="16" width="15.7109375" style="33" customWidth="1"/>
    <col min="17" max="17" width="0.85546875" customWidth="1"/>
    <col min="18" max="18" width="1" customWidth="1"/>
    <col min="19" max="20" width="16.28515625" hidden="1" customWidth="1"/>
    <col min="21" max="21" width="93.7109375" style="2" customWidth="1"/>
  </cols>
  <sheetData>
    <row r="1" spans="1:26" ht="13.5" hidden="1" thickBot="1">
      <c r="E1" t="s">
        <v>28</v>
      </c>
      <c r="F1" t="s">
        <v>36</v>
      </c>
      <c r="G1" t="s">
        <v>60</v>
      </c>
      <c r="L1" t="s">
        <v>29</v>
      </c>
      <c r="M1" t="s">
        <v>37</v>
      </c>
      <c r="N1" t="s">
        <v>61</v>
      </c>
      <c r="S1" t="s">
        <v>38</v>
      </c>
      <c r="T1" t="s">
        <v>62</v>
      </c>
    </row>
    <row r="2" spans="1:26" ht="20.25" customHeight="1">
      <c r="A2" s="16"/>
      <c r="B2" s="49"/>
      <c r="C2" s="49"/>
      <c r="D2" s="50"/>
      <c r="E2" s="49"/>
      <c r="F2" s="49"/>
      <c r="G2" s="49"/>
      <c r="H2" s="49"/>
      <c r="I2" s="51"/>
      <c r="J2" s="49"/>
      <c r="K2" s="49"/>
      <c r="L2" s="49"/>
      <c r="M2" s="49"/>
      <c r="N2" s="49"/>
      <c r="O2" s="49"/>
      <c r="P2" s="51"/>
      <c r="Q2" s="49"/>
      <c r="R2" s="49"/>
      <c r="S2" s="49"/>
      <c r="T2" s="49"/>
      <c r="U2" s="52"/>
      <c r="V2" s="1"/>
      <c r="W2" s="1"/>
    </row>
    <row r="3" spans="1:26" ht="15">
      <c r="A3" s="17"/>
      <c r="B3" s="99" t="s">
        <v>22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1"/>
      <c r="W3" s="1"/>
    </row>
    <row r="4" spans="1:26" ht="15">
      <c r="A4" s="17"/>
      <c r="B4" s="100" t="s">
        <v>92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2"/>
      <c r="W4" s="2"/>
    </row>
    <row r="5" spans="1:26" ht="15.75">
      <c r="A5" s="17"/>
      <c r="B5" s="101" t="s">
        <v>63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2"/>
      <c r="W5" s="2"/>
    </row>
    <row r="6" spans="1:26" ht="6.75" customHeight="1" thickBot="1">
      <c r="A6" s="18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53"/>
      <c r="U6" s="53"/>
      <c r="V6" s="2"/>
      <c r="W6" s="2"/>
    </row>
    <row r="7" spans="1:26" ht="6.75" customHeight="1">
      <c r="B7" s="3"/>
      <c r="C7" s="3"/>
      <c r="D7" s="26"/>
      <c r="E7" s="3"/>
      <c r="F7" s="3"/>
      <c r="G7" s="3"/>
      <c r="H7" s="3"/>
      <c r="I7" s="34"/>
      <c r="J7" s="3"/>
      <c r="K7" s="3"/>
      <c r="L7" s="3"/>
      <c r="M7" s="3"/>
      <c r="N7" s="3"/>
      <c r="O7" s="3"/>
      <c r="P7" s="34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.75" customHeight="1">
      <c r="C8" s="3"/>
      <c r="D8" s="26"/>
      <c r="E8" s="3"/>
      <c r="F8" s="3"/>
      <c r="G8" s="3"/>
      <c r="H8" s="3"/>
      <c r="I8" s="34"/>
      <c r="J8" s="3"/>
      <c r="K8" s="3"/>
      <c r="L8" s="3"/>
      <c r="M8" s="3"/>
      <c r="N8" s="3"/>
      <c r="O8" s="3"/>
      <c r="P8" s="34"/>
      <c r="Q8" s="10"/>
      <c r="R8" s="3"/>
      <c r="S8" s="3"/>
      <c r="T8" s="3"/>
      <c r="U8" s="3"/>
      <c r="V8" s="3"/>
      <c r="W8" s="3"/>
      <c r="X8" s="3"/>
      <c r="Y8" s="3"/>
      <c r="Z8" s="3"/>
    </row>
    <row r="9" spans="1:26">
      <c r="B9" s="13"/>
      <c r="C9" s="3"/>
      <c r="D9" s="26"/>
      <c r="E9" s="102" t="s">
        <v>23</v>
      </c>
      <c r="F9" s="103"/>
      <c r="G9" s="103"/>
      <c r="H9" s="103"/>
      <c r="I9" s="104"/>
      <c r="J9" s="22"/>
      <c r="K9" s="3"/>
      <c r="L9" s="102" t="s">
        <v>27</v>
      </c>
      <c r="M9" s="103"/>
      <c r="N9" s="103"/>
      <c r="O9" s="103"/>
      <c r="P9" s="103"/>
      <c r="Q9" s="55"/>
      <c r="R9" s="10"/>
      <c r="S9" s="103"/>
      <c r="T9" s="103"/>
      <c r="U9" s="103"/>
      <c r="V9" s="3"/>
      <c r="W9" s="3"/>
      <c r="X9" s="3"/>
      <c r="Y9" s="3"/>
      <c r="Z9" s="3"/>
    </row>
    <row r="10" spans="1:26" ht="15">
      <c r="B10" s="24" t="s">
        <v>20</v>
      </c>
      <c r="C10" s="23"/>
      <c r="D10" s="27"/>
      <c r="E10" s="20" t="s">
        <v>24</v>
      </c>
      <c r="F10" s="19" t="s">
        <v>25</v>
      </c>
      <c r="G10" s="19" t="s">
        <v>25</v>
      </c>
      <c r="H10" s="19" t="s">
        <v>25</v>
      </c>
      <c r="I10" s="35" t="s">
        <v>26</v>
      </c>
      <c r="J10" s="22"/>
      <c r="K10" s="3"/>
      <c r="L10" s="20" t="s">
        <v>24</v>
      </c>
      <c r="M10" s="19" t="s">
        <v>25</v>
      </c>
      <c r="N10" s="19" t="s">
        <v>25</v>
      </c>
      <c r="O10" s="19" t="s">
        <v>25</v>
      </c>
      <c r="P10" s="43" t="s">
        <v>26</v>
      </c>
      <c r="Q10" s="55"/>
      <c r="R10" s="10"/>
      <c r="S10" s="54" t="s">
        <v>25</v>
      </c>
      <c r="T10" s="19" t="s">
        <v>25</v>
      </c>
      <c r="U10" s="19" t="s">
        <v>86</v>
      </c>
      <c r="V10" s="3"/>
      <c r="W10" s="3"/>
      <c r="X10" s="3"/>
      <c r="Y10" s="3"/>
      <c r="Z10" s="3"/>
    </row>
    <row r="11" spans="1:26">
      <c r="B11" s="4" t="s">
        <v>0</v>
      </c>
      <c r="C11" s="4"/>
      <c r="D11" s="28"/>
      <c r="E11" s="3"/>
      <c r="F11" s="3"/>
      <c r="G11" s="3"/>
      <c r="H11" s="3"/>
      <c r="I11" s="34"/>
      <c r="J11" s="22"/>
      <c r="K11" s="3"/>
      <c r="L11" s="3"/>
      <c r="M11" s="3"/>
      <c r="N11" s="3"/>
      <c r="O11" s="3"/>
      <c r="P11" s="34"/>
      <c r="Q11" s="10"/>
      <c r="R11" s="10"/>
      <c r="S11" s="3"/>
      <c r="T11" s="3"/>
      <c r="U11" s="3"/>
      <c r="V11" s="3"/>
      <c r="W11" s="3"/>
      <c r="X11" s="3"/>
      <c r="Y11" s="3"/>
      <c r="Z11" s="3"/>
    </row>
    <row r="12" spans="1:26">
      <c r="A12" t="s">
        <v>76</v>
      </c>
      <c r="B12" s="4"/>
      <c r="C12" s="5" t="s">
        <v>78</v>
      </c>
      <c r="D12" s="29"/>
      <c r="E12" s="39">
        <v>39870444.620000005</v>
      </c>
      <c r="F12" s="34">
        <v>0</v>
      </c>
      <c r="G12" s="34">
        <v>38589797.482000001</v>
      </c>
      <c r="H12" s="34">
        <f>+G12+F12</f>
        <v>38589797.482000001</v>
      </c>
      <c r="I12" s="34">
        <f t="shared" ref="I12:I18" si="0">+E12-H12</f>
        <v>1280647.138000004</v>
      </c>
      <c r="J12" s="44"/>
      <c r="K12" s="34"/>
      <c r="L12" s="3">
        <v>564560142.10000002</v>
      </c>
      <c r="M12" s="34">
        <v>0</v>
      </c>
      <c r="N12" s="34">
        <v>226280640.24700001</v>
      </c>
      <c r="O12" s="34">
        <v>536860338.96800005</v>
      </c>
      <c r="P12" s="34">
        <f t="shared" ref="P12:P18" si="1">+L12-O12</f>
        <v>27699803.131999969</v>
      </c>
      <c r="Q12" s="10"/>
      <c r="R12" s="10"/>
      <c r="S12" s="3">
        <v>0</v>
      </c>
      <c r="T12" s="3">
        <v>-454466999.96200001</v>
      </c>
      <c r="U12" s="89" t="s">
        <v>103</v>
      </c>
      <c r="V12" s="26"/>
      <c r="W12" s="3"/>
      <c r="X12" s="3"/>
      <c r="Y12" s="3"/>
      <c r="Z12" s="3"/>
    </row>
    <row r="13" spans="1:26">
      <c r="A13" t="s">
        <v>77</v>
      </c>
      <c r="B13" s="4"/>
      <c r="C13" s="5" t="s">
        <v>80</v>
      </c>
      <c r="D13" s="29"/>
      <c r="E13" s="39">
        <v>5962325.5099999998</v>
      </c>
      <c r="F13" s="34">
        <v>0</v>
      </c>
      <c r="G13" s="34">
        <v>5621639.8540000003</v>
      </c>
      <c r="H13" s="34">
        <f>+G13+F13</f>
        <v>5621639.8540000003</v>
      </c>
      <c r="I13" s="34">
        <f t="shared" si="0"/>
        <v>340685.65599999949</v>
      </c>
      <c r="J13" s="44"/>
      <c r="K13" s="34"/>
      <c r="L13" s="34">
        <v>50156936.981000006</v>
      </c>
      <c r="M13" s="34">
        <v>0</v>
      </c>
      <c r="N13" s="34">
        <v>17211481.535</v>
      </c>
      <c r="O13" s="34">
        <v>42482930.398000002</v>
      </c>
      <c r="P13" s="34">
        <f t="shared" si="1"/>
        <v>7674006.5830000043</v>
      </c>
      <c r="Q13" s="10"/>
      <c r="R13" s="10"/>
      <c r="S13" s="3">
        <v>0</v>
      </c>
      <c r="T13" s="3">
        <v>-50291603.170000002</v>
      </c>
      <c r="U13" s="88" t="s">
        <v>105</v>
      </c>
      <c r="V13" s="26"/>
      <c r="W13" s="3"/>
      <c r="X13" s="3"/>
      <c r="Y13" s="3"/>
      <c r="Z13" s="3"/>
    </row>
    <row r="14" spans="1:26" hidden="1">
      <c r="B14" s="4"/>
      <c r="C14" s="5"/>
      <c r="D14" s="29"/>
      <c r="E14" s="39"/>
      <c r="F14" s="34"/>
      <c r="G14" s="34">
        <v>0</v>
      </c>
      <c r="H14" s="34">
        <f>+G14+F14</f>
        <v>0</v>
      </c>
      <c r="I14" s="34">
        <f t="shared" si="0"/>
        <v>0</v>
      </c>
      <c r="J14" s="44"/>
      <c r="K14" s="34"/>
      <c r="L14" s="34"/>
      <c r="M14" s="34"/>
      <c r="N14" s="34">
        <v>0</v>
      </c>
      <c r="O14" s="34">
        <v>0</v>
      </c>
      <c r="P14" s="34">
        <f t="shared" si="1"/>
        <v>0</v>
      </c>
      <c r="Q14" s="10"/>
      <c r="R14" s="10"/>
      <c r="S14" s="3"/>
      <c r="T14" s="3"/>
      <c r="U14" s="10">
        <f>-T14+S14</f>
        <v>0</v>
      </c>
      <c r="V14" s="3"/>
      <c r="W14" s="3"/>
      <c r="X14" s="3"/>
      <c r="Y14" s="3"/>
      <c r="Z14" s="3"/>
    </row>
    <row r="15" spans="1:26" hidden="1">
      <c r="B15" s="4"/>
      <c r="C15" s="5"/>
      <c r="D15" s="29"/>
      <c r="E15" s="39"/>
      <c r="F15" s="34"/>
      <c r="G15" s="34">
        <v>0</v>
      </c>
      <c r="H15" s="34">
        <f>+G15+F15</f>
        <v>0</v>
      </c>
      <c r="I15" s="34">
        <f t="shared" si="0"/>
        <v>0</v>
      </c>
      <c r="J15" s="44"/>
      <c r="K15" s="34"/>
      <c r="L15" s="34"/>
      <c r="M15" s="34"/>
      <c r="N15" s="34">
        <v>0</v>
      </c>
      <c r="O15" s="34">
        <v>0</v>
      </c>
      <c r="P15" s="34">
        <f t="shared" si="1"/>
        <v>0</v>
      </c>
      <c r="Q15" s="10"/>
      <c r="R15" s="10"/>
      <c r="S15" s="3"/>
      <c r="T15" s="3"/>
      <c r="U15" s="10">
        <f>-T15+S15</f>
        <v>0</v>
      </c>
      <c r="V15" s="3"/>
      <c r="W15" s="3"/>
      <c r="X15" s="3"/>
      <c r="Y15" s="3"/>
      <c r="Z15" s="3"/>
    </row>
    <row r="16" spans="1:26" hidden="1">
      <c r="B16" s="4"/>
      <c r="C16" s="5"/>
      <c r="D16" s="29"/>
      <c r="E16" s="39"/>
      <c r="F16" s="34"/>
      <c r="G16" s="34">
        <v>0</v>
      </c>
      <c r="H16" s="34">
        <f>+G16+F16</f>
        <v>0</v>
      </c>
      <c r="I16" s="34">
        <f t="shared" si="0"/>
        <v>0</v>
      </c>
      <c r="J16" s="44"/>
      <c r="K16" s="34"/>
      <c r="L16" s="34"/>
      <c r="M16" s="34"/>
      <c r="N16" s="34">
        <v>0</v>
      </c>
      <c r="O16" s="34">
        <v>0</v>
      </c>
      <c r="P16" s="34">
        <f t="shared" si="1"/>
        <v>0</v>
      </c>
      <c r="Q16" s="10"/>
      <c r="R16" s="10"/>
      <c r="S16" s="3"/>
      <c r="T16" s="3"/>
      <c r="U16" s="10">
        <f>-T16+S16</f>
        <v>0</v>
      </c>
      <c r="V16" s="3"/>
      <c r="W16" s="3"/>
      <c r="X16" s="3"/>
      <c r="Y16" s="3"/>
      <c r="Z16" s="3"/>
    </row>
    <row r="17" spans="1:26" hidden="1">
      <c r="B17" s="4"/>
      <c r="C17" s="5"/>
      <c r="D17" s="29"/>
      <c r="E17" s="39"/>
      <c r="F17" s="34"/>
      <c r="G17" s="34">
        <v>0</v>
      </c>
      <c r="H17" s="34"/>
      <c r="I17" s="34"/>
      <c r="J17" s="44"/>
      <c r="K17" s="34"/>
      <c r="L17" s="34"/>
      <c r="M17" s="34"/>
      <c r="N17" s="34">
        <v>0</v>
      </c>
      <c r="O17" s="34"/>
      <c r="P17" s="34"/>
      <c r="Q17" s="10"/>
      <c r="R17" s="10"/>
      <c r="S17" s="3"/>
      <c r="T17" s="3"/>
      <c r="U17" s="10"/>
      <c r="V17" s="3"/>
      <c r="W17" s="3"/>
      <c r="X17" s="3"/>
      <c r="Y17" s="3"/>
      <c r="Z17" s="3"/>
    </row>
    <row r="18" spans="1:26">
      <c r="B18" s="4" t="s">
        <v>1</v>
      </c>
      <c r="C18" s="4"/>
      <c r="D18" s="28"/>
      <c r="E18" s="36">
        <f>SUM(E12:E17)</f>
        <v>45832770.130000003</v>
      </c>
      <c r="F18" s="36">
        <f>SUM(F12:F17)</f>
        <v>0</v>
      </c>
      <c r="G18" s="36">
        <f>SUM(G12:G17)</f>
        <v>44211437.336000003</v>
      </c>
      <c r="H18" s="36">
        <f>SUM(H12:H17)</f>
        <v>44211437.336000003</v>
      </c>
      <c r="I18" s="36">
        <f t="shared" si="0"/>
        <v>1621332.7939999998</v>
      </c>
      <c r="J18" s="44"/>
      <c r="K18" s="34"/>
      <c r="L18" s="36">
        <f>SUM(L12:L17)</f>
        <v>614717079.08100009</v>
      </c>
      <c r="M18" s="36">
        <f>SUM(M12:M17)</f>
        <v>0</v>
      </c>
      <c r="N18" s="36">
        <f>SUM(N12:N17)</f>
        <v>243492121.78200001</v>
      </c>
      <c r="O18" s="36">
        <f>SUM(O12:O17)</f>
        <v>579343269.36600006</v>
      </c>
      <c r="P18" s="36">
        <f t="shared" si="1"/>
        <v>35373809.715000033</v>
      </c>
      <c r="Q18" s="4"/>
      <c r="R18" s="10"/>
      <c r="S18" s="12">
        <f>SUM(S12:S17)</f>
        <v>0</v>
      </c>
      <c r="T18" s="12">
        <f>SUM(T12:T17)</f>
        <v>-504758603.13200003</v>
      </c>
      <c r="U18" s="65"/>
      <c r="V18" s="3"/>
      <c r="W18" s="3"/>
      <c r="X18" s="3"/>
      <c r="Y18" s="3"/>
      <c r="Z18" s="3"/>
    </row>
    <row r="19" spans="1:26" ht="6" customHeight="1">
      <c r="B19" s="4"/>
      <c r="C19" s="15"/>
      <c r="D19" s="30"/>
      <c r="E19" s="39"/>
      <c r="F19" s="34"/>
      <c r="G19" s="34"/>
      <c r="H19" s="34"/>
      <c r="I19" s="34"/>
      <c r="J19" s="44"/>
      <c r="K19" s="34"/>
      <c r="L19" s="34"/>
      <c r="M19" s="34"/>
      <c r="N19" s="34"/>
      <c r="O19" s="34"/>
      <c r="P19" s="34"/>
      <c r="Q19" s="10"/>
      <c r="R19" s="10"/>
      <c r="S19" s="3"/>
      <c r="T19" s="3"/>
      <c r="U19" s="10"/>
      <c r="V19" s="3"/>
      <c r="W19" s="3"/>
      <c r="X19" s="3"/>
      <c r="Y19" s="3"/>
      <c r="Z19" s="3"/>
    </row>
    <row r="20" spans="1:26">
      <c r="B20" s="4" t="s">
        <v>2</v>
      </c>
      <c r="C20" s="5"/>
      <c r="D20" s="29"/>
      <c r="E20" s="39"/>
      <c r="F20" s="34"/>
      <c r="G20" s="34"/>
      <c r="H20" s="34"/>
      <c r="I20" s="34"/>
      <c r="J20" s="44"/>
      <c r="K20" s="34"/>
      <c r="L20" s="34"/>
      <c r="M20" s="34"/>
      <c r="N20" s="34"/>
      <c r="O20" s="34"/>
      <c r="P20" s="34"/>
      <c r="Q20" s="10"/>
      <c r="R20" s="10"/>
      <c r="S20" s="3"/>
      <c r="T20" s="3"/>
      <c r="U20" s="59"/>
      <c r="V20" s="3"/>
      <c r="W20" s="3"/>
      <c r="X20" s="3"/>
      <c r="Y20" s="3"/>
      <c r="Z20" s="3"/>
    </row>
    <row r="21" spans="1:26">
      <c r="A21" t="s">
        <v>65</v>
      </c>
      <c r="B21" s="4"/>
      <c r="C21" s="5" t="s">
        <v>79</v>
      </c>
      <c r="D21" s="29"/>
      <c r="E21" s="39">
        <v>54727891.409999996</v>
      </c>
      <c r="F21" s="34">
        <v>0</v>
      </c>
      <c r="G21" s="34">
        <v>52914172</v>
      </c>
      <c r="H21" s="34">
        <f>+G21+F21</f>
        <v>52914172</v>
      </c>
      <c r="I21" s="34">
        <f>+E21-H21</f>
        <v>1813719.4099999964</v>
      </c>
      <c r="J21" s="44"/>
      <c r="K21" s="34"/>
      <c r="L21" s="34">
        <v>786866936</v>
      </c>
      <c r="M21" s="34">
        <v>0</v>
      </c>
      <c r="N21" s="34">
        <v>338243886</v>
      </c>
      <c r="O21" s="34">
        <v>786866938</v>
      </c>
      <c r="P21" s="90">
        <f>+L21-O21</f>
        <v>-2</v>
      </c>
      <c r="Q21" s="10"/>
      <c r="R21" s="10"/>
      <c r="S21" s="3">
        <v>0</v>
      </c>
      <c r="T21" s="3">
        <v>-777028421</v>
      </c>
      <c r="U21" s="72"/>
      <c r="V21" s="3"/>
      <c r="W21" s="3"/>
      <c r="X21" s="3"/>
      <c r="Y21" s="3"/>
      <c r="Z21" s="3"/>
    </row>
    <row r="22" spans="1:26">
      <c r="A22" t="s">
        <v>64</v>
      </c>
      <c r="B22" s="4"/>
      <c r="C22" s="5" t="s">
        <v>82</v>
      </c>
      <c r="D22" s="29"/>
      <c r="E22" s="39">
        <v>38031260</v>
      </c>
      <c r="F22" s="34">
        <v>0</v>
      </c>
      <c r="G22" s="34">
        <v>38025035</v>
      </c>
      <c r="H22" s="34">
        <f>+G22+F22</f>
        <v>38025035</v>
      </c>
      <c r="I22" s="34">
        <f>+E22-H22</f>
        <v>6225</v>
      </c>
      <c r="J22" s="44"/>
      <c r="K22" s="34"/>
      <c r="L22" s="34">
        <v>155921367</v>
      </c>
      <c r="M22" s="34">
        <v>0</v>
      </c>
      <c r="N22" s="34">
        <v>38975661</v>
      </c>
      <c r="O22" s="34">
        <v>155902644</v>
      </c>
      <c r="P22" s="34">
        <f>+L22-O22</f>
        <v>18723</v>
      </c>
      <c r="Q22" s="10"/>
      <c r="R22" s="10"/>
      <c r="S22" s="3">
        <v>0</v>
      </c>
      <c r="T22" s="3">
        <v>-152100139</v>
      </c>
      <c r="U22" s="10"/>
      <c r="V22" s="3"/>
      <c r="W22" s="3"/>
      <c r="X22" s="3"/>
      <c r="Y22" s="3"/>
      <c r="Z22" s="3"/>
    </row>
    <row r="23" spans="1:26" ht="15.75">
      <c r="A23" t="s">
        <v>84</v>
      </c>
      <c r="B23" s="4"/>
      <c r="C23" s="5" t="s">
        <v>85</v>
      </c>
      <c r="D23" s="29"/>
      <c r="E23" s="39">
        <v>13333337</v>
      </c>
      <c r="F23" s="34">
        <v>0</v>
      </c>
      <c r="G23" s="34">
        <v>13333337</v>
      </c>
      <c r="H23" s="34">
        <f>+G23+F23</f>
        <v>13333337</v>
      </c>
      <c r="I23" s="34">
        <f>+E23-H23</f>
        <v>0</v>
      </c>
      <c r="J23" s="44"/>
      <c r="K23" s="34"/>
      <c r="L23" s="34">
        <v>160000000</v>
      </c>
      <c r="M23" s="34">
        <v>0</v>
      </c>
      <c r="N23" s="34">
        <v>66666665</v>
      </c>
      <c r="O23" s="34">
        <v>160000000</v>
      </c>
      <c r="P23" s="34">
        <f>+L23-O23</f>
        <v>0</v>
      </c>
      <c r="Q23" s="10"/>
      <c r="R23" s="10"/>
      <c r="S23" s="3">
        <v>0</v>
      </c>
      <c r="T23" s="3">
        <v>-160000000</v>
      </c>
      <c r="U23" s="58"/>
      <c r="V23" s="26"/>
      <c r="W23" s="3"/>
      <c r="X23" s="3"/>
      <c r="Y23" s="3"/>
      <c r="Z23" s="3"/>
    </row>
    <row r="24" spans="1:26" ht="25.5">
      <c r="A24" t="s">
        <v>75</v>
      </c>
      <c r="B24" s="4"/>
      <c r="C24" s="5" t="s">
        <v>81</v>
      </c>
      <c r="D24" s="29"/>
      <c r="E24" s="39">
        <v>43312554.460000001</v>
      </c>
      <c r="F24" s="34">
        <v>0</v>
      </c>
      <c r="G24" s="34">
        <v>4476291.693</v>
      </c>
      <c r="H24" s="34">
        <f>+G24+F24</f>
        <v>4476291.693</v>
      </c>
      <c r="I24" s="34">
        <f>+E24-H24</f>
        <v>38836262.767000005</v>
      </c>
      <c r="J24" s="44"/>
      <c r="K24" s="34"/>
      <c r="L24" s="34">
        <v>76835316.640000001</v>
      </c>
      <c r="M24" s="34">
        <v>0</v>
      </c>
      <c r="N24" s="34">
        <v>54104400</v>
      </c>
      <c r="O24" s="34">
        <v>84150554</v>
      </c>
      <c r="P24" s="34">
        <f>+L24-O24</f>
        <v>-7315237.3599999994</v>
      </c>
      <c r="Q24" s="10"/>
      <c r="R24" s="10"/>
      <c r="S24" s="3">
        <v>0</v>
      </c>
      <c r="T24" s="3">
        <v>-62256040.862000003</v>
      </c>
      <c r="U24" s="87" t="s">
        <v>93</v>
      </c>
      <c r="V24" s="26"/>
      <c r="W24" s="3"/>
      <c r="X24" s="3"/>
      <c r="Y24" s="3"/>
      <c r="Z24" s="3"/>
    </row>
    <row r="25" spans="1:26">
      <c r="B25" s="4" t="s">
        <v>3</v>
      </c>
      <c r="C25" s="4"/>
      <c r="D25" s="28"/>
      <c r="E25" s="36">
        <f>SUM(E21:E24)</f>
        <v>149405042.87</v>
      </c>
      <c r="F25" s="36">
        <f>SUM(F21:F22)</f>
        <v>0</v>
      </c>
      <c r="G25" s="36">
        <f>SUM(G21:G22)</f>
        <v>90939207</v>
      </c>
      <c r="H25" s="36">
        <f>SUM(H21:H24)</f>
        <v>108748835.693</v>
      </c>
      <c r="I25" s="36">
        <f>SUM(I21:I24)</f>
        <v>40656207.177000001</v>
      </c>
      <c r="J25" s="44"/>
      <c r="K25" s="34"/>
      <c r="L25" s="36">
        <f>SUM(L21:L24)</f>
        <v>1179623619.6400001</v>
      </c>
      <c r="M25" s="36">
        <f>SUM(M21:M22)</f>
        <v>0</v>
      </c>
      <c r="N25" s="36">
        <f>SUM(N21:N22)</f>
        <v>377219547</v>
      </c>
      <c r="O25" s="36">
        <f>SUM(O21:O24)</f>
        <v>1186920136</v>
      </c>
      <c r="P25" s="36">
        <f>SUM(P21:P24)</f>
        <v>-7296516.3599999994</v>
      </c>
      <c r="Q25" s="4"/>
      <c r="R25" s="10"/>
      <c r="S25" s="12">
        <f>SUM(S21:S22)</f>
        <v>0</v>
      </c>
      <c r="T25" s="12">
        <f>SUM(T21:T22)</f>
        <v>-929128560</v>
      </c>
      <c r="U25" s="71"/>
      <c r="V25" s="72"/>
      <c r="W25" s="3"/>
      <c r="X25" s="3"/>
      <c r="Y25" s="3"/>
      <c r="Z25" s="3"/>
    </row>
    <row r="26" spans="1:26" ht="7.5" customHeight="1">
      <c r="B26" s="4"/>
      <c r="C26" s="15"/>
      <c r="D26" s="30"/>
      <c r="E26" s="39"/>
      <c r="F26" s="34"/>
      <c r="G26" s="34"/>
      <c r="H26" s="34"/>
      <c r="I26" s="34"/>
      <c r="J26" s="44"/>
      <c r="K26" s="34"/>
      <c r="L26" s="34"/>
      <c r="M26" s="34"/>
      <c r="N26" s="34"/>
      <c r="O26" s="34"/>
      <c r="P26" s="34"/>
      <c r="Q26" s="10"/>
      <c r="R26" s="10"/>
      <c r="S26" s="3"/>
      <c r="T26" s="3"/>
      <c r="V26" s="3"/>
      <c r="W26" s="3"/>
      <c r="X26" s="3"/>
      <c r="Y26" s="3"/>
      <c r="Z26" s="3"/>
    </row>
    <row r="27" spans="1:26" hidden="1">
      <c r="B27" s="4"/>
      <c r="C27" s="5"/>
      <c r="D27" s="29"/>
      <c r="E27" s="39"/>
      <c r="F27" s="34"/>
      <c r="G27" s="34"/>
      <c r="H27" s="34"/>
      <c r="I27" s="34"/>
      <c r="J27" s="44"/>
      <c r="K27" s="34"/>
      <c r="L27" s="34"/>
      <c r="M27" s="34"/>
      <c r="N27" s="34"/>
      <c r="O27" s="34"/>
      <c r="P27" s="34"/>
      <c r="Q27" s="10"/>
      <c r="R27" s="10"/>
      <c r="S27" s="3"/>
      <c r="T27" s="3"/>
      <c r="U27" s="10"/>
      <c r="V27" s="3"/>
      <c r="W27" s="3"/>
      <c r="X27" s="3"/>
      <c r="Y27" s="3"/>
      <c r="Z27" s="3"/>
    </row>
    <row r="28" spans="1:26" hidden="1">
      <c r="B28" s="4"/>
      <c r="D28" s="29"/>
      <c r="E28" s="39"/>
      <c r="F28" s="34"/>
      <c r="G28" s="34">
        <v>0</v>
      </c>
      <c r="H28" s="34"/>
      <c r="I28" s="34"/>
      <c r="J28" s="44"/>
      <c r="K28" s="34"/>
      <c r="L28" s="34"/>
      <c r="M28" s="34"/>
      <c r="N28" s="34">
        <v>0</v>
      </c>
      <c r="O28" s="34"/>
      <c r="P28" s="34"/>
      <c r="Q28" s="10"/>
      <c r="R28" s="10"/>
      <c r="S28" s="3"/>
      <c r="T28" s="3"/>
      <c r="U28" s="10"/>
      <c r="V28" s="3"/>
      <c r="W28" s="3"/>
      <c r="X28" s="3"/>
      <c r="Y28" s="3"/>
      <c r="Z28" s="3"/>
    </row>
    <row r="29" spans="1:26" hidden="1">
      <c r="B29" s="4"/>
      <c r="C29" s="5"/>
      <c r="D29" s="29"/>
      <c r="E29" s="39"/>
      <c r="F29" s="34"/>
      <c r="G29" s="34">
        <v>0</v>
      </c>
      <c r="H29" s="34"/>
      <c r="I29" s="34"/>
      <c r="J29" s="44"/>
      <c r="K29" s="34"/>
      <c r="L29" s="34"/>
      <c r="M29" s="34"/>
      <c r="N29" s="34">
        <v>0</v>
      </c>
      <c r="O29" s="34"/>
      <c r="P29" s="34"/>
      <c r="Q29" s="10"/>
      <c r="R29" s="10"/>
      <c r="S29" s="3"/>
      <c r="T29" s="3"/>
      <c r="U29" s="10"/>
      <c r="V29" s="3"/>
      <c r="W29" s="3"/>
      <c r="X29" s="3"/>
      <c r="Y29" s="3"/>
      <c r="Z29" s="3"/>
    </row>
    <row r="30" spans="1:26" hidden="1">
      <c r="B30" s="4"/>
      <c r="C30" s="4"/>
      <c r="D30" s="28"/>
      <c r="E30" s="36"/>
      <c r="F30" s="36"/>
      <c r="G30" s="36"/>
      <c r="H30" s="36"/>
      <c r="I30" s="36"/>
      <c r="J30" s="44"/>
      <c r="K30" s="34"/>
      <c r="L30" s="36"/>
      <c r="M30" s="36"/>
      <c r="N30" s="36"/>
      <c r="O30" s="36"/>
      <c r="P30" s="36"/>
      <c r="Q30" s="4"/>
      <c r="R30" s="10"/>
      <c r="S30" s="12"/>
      <c r="T30" s="12"/>
      <c r="U30" s="4"/>
      <c r="V30" s="3"/>
      <c r="W30" s="3"/>
      <c r="X30" s="3"/>
      <c r="Y30" s="3"/>
      <c r="Z30" s="3"/>
    </row>
    <row r="31" spans="1:26" ht="8.25" customHeight="1">
      <c r="B31" s="4"/>
      <c r="C31" s="5"/>
      <c r="D31" s="29"/>
      <c r="E31" s="39"/>
      <c r="F31" s="34"/>
      <c r="G31" s="34"/>
      <c r="H31" s="34"/>
      <c r="I31" s="34"/>
      <c r="J31" s="44"/>
      <c r="K31" s="34"/>
      <c r="L31" s="34"/>
      <c r="M31" s="34"/>
      <c r="N31" s="34"/>
      <c r="O31" s="34"/>
      <c r="P31" s="34"/>
      <c r="Q31" s="10"/>
      <c r="R31" s="10"/>
      <c r="S31" s="3"/>
      <c r="T31" s="3"/>
      <c r="U31" s="10"/>
      <c r="V31" s="3"/>
      <c r="W31" s="3"/>
      <c r="X31" s="3"/>
      <c r="Y31" s="3"/>
      <c r="Z31" s="3"/>
    </row>
    <row r="32" spans="1:26">
      <c r="B32" s="76" t="s">
        <v>4</v>
      </c>
      <c r="C32" s="76"/>
      <c r="D32" s="76"/>
      <c r="E32" s="77">
        <f>+E18+E25+E30</f>
        <v>195237813</v>
      </c>
      <c r="F32" s="77">
        <f>+F18+F25+F30</f>
        <v>0</v>
      </c>
      <c r="G32" s="77">
        <f>+G18+G25+G30</f>
        <v>135150644.336</v>
      </c>
      <c r="H32" s="77">
        <f>+H18+H25+H30</f>
        <v>152960273.02900001</v>
      </c>
      <c r="I32" s="77">
        <f>+E32-H32</f>
        <v>42277539.970999986</v>
      </c>
      <c r="J32" s="78"/>
      <c r="K32" s="79"/>
      <c r="L32" s="77">
        <f>+L25+L18</f>
        <v>1794340698.7210002</v>
      </c>
      <c r="M32" s="77">
        <f>+M18+M25+M30</f>
        <v>0</v>
      </c>
      <c r="N32" s="77">
        <f>+N18+N25+N30</f>
        <v>620711668.78200006</v>
      </c>
      <c r="O32" s="77">
        <f>+O25+O18</f>
        <v>1766263405.3660002</v>
      </c>
      <c r="P32" s="77">
        <f>+L32-O32</f>
        <v>28077293.355000019</v>
      </c>
      <c r="Q32" s="4"/>
      <c r="R32" s="10"/>
      <c r="S32" s="12">
        <f>+S18+S25+S30</f>
        <v>0</v>
      </c>
      <c r="T32" s="12">
        <f>+T18+T25+T30</f>
        <v>-1433887163.132</v>
      </c>
      <c r="U32" s="71"/>
      <c r="V32" s="3"/>
      <c r="W32" s="3"/>
      <c r="X32" s="3"/>
      <c r="Y32" s="3"/>
      <c r="Z32" s="3"/>
    </row>
    <row r="33" spans="1:26" ht="6" customHeight="1">
      <c r="B33" s="28"/>
      <c r="C33" s="28"/>
      <c r="D33" s="28"/>
      <c r="E33" s="81"/>
      <c r="F33" s="81"/>
      <c r="G33" s="81"/>
      <c r="H33" s="81"/>
      <c r="I33" s="81"/>
      <c r="J33" s="70"/>
      <c r="K33" s="69"/>
      <c r="L33" s="81"/>
      <c r="M33" s="81"/>
      <c r="N33" s="81"/>
      <c r="O33" s="81"/>
      <c r="P33" s="81"/>
      <c r="Q33" s="4"/>
      <c r="R33" s="10"/>
      <c r="S33" s="4"/>
      <c r="T33" s="4"/>
      <c r="U33" s="71"/>
      <c r="V33" s="3"/>
      <c r="W33" s="3"/>
      <c r="X33" s="3"/>
      <c r="Y33" s="3"/>
      <c r="Z33" s="3"/>
    </row>
    <row r="34" spans="1:26" ht="15">
      <c r="B34" s="24" t="s">
        <v>21</v>
      </c>
      <c r="C34" s="23"/>
      <c r="D34" s="27"/>
      <c r="E34" s="40"/>
      <c r="F34" s="34"/>
      <c r="G34" s="34"/>
      <c r="H34" s="34"/>
      <c r="I34" s="34"/>
      <c r="J34" s="44"/>
      <c r="K34" s="34"/>
      <c r="L34" s="34"/>
      <c r="M34" s="34"/>
      <c r="N34" s="34"/>
      <c r="O34" s="34"/>
      <c r="P34" s="34"/>
      <c r="Q34" s="10"/>
      <c r="R34" s="10"/>
      <c r="S34" s="3"/>
      <c r="T34" s="3"/>
      <c r="U34" s="59"/>
      <c r="V34" s="3"/>
      <c r="W34" s="3"/>
      <c r="X34" s="3"/>
      <c r="Y34" s="3"/>
      <c r="Z34" s="3"/>
    </row>
    <row r="35" spans="1:26">
      <c r="B35" s="4" t="s">
        <v>5</v>
      </c>
      <c r="C35" s="4"/>
      <c r="D35" s="28"/>
      <c r="E35" s="40"/>
      <c r="F35" s="34"/>
      <c r="G35" s="34"/>
      <c r="H35" s="34"/>
      <c r="I35" s="34"/>
      <c r="J35" s="44"/>
      <c r="K35" s="34"/>
      <c r="L35" s="34"/>
      <c r="M35" s="34"/>
      <c r="N35" s="34"/>
      <c r="O35" s="34"/>
      <c r="P35" s="34"/>
      <c r="Q35" s="10"/>
      <c r="R35" s="10"/>
      <c r="S35" s="3"/>
      <c r="T35" s="3"/>
      <c r="U35" s="10"/>
      <c r="V35" s="3"/>
      <c r="W35" s="3"/>
      <c r="X35" s="3"/>
      <c r="Y35" s="3"/>
      <c r="Z35" s="3"/>
    </row>
    <row r="36" spans="1:26">
      <c r="A36" t="s">
        <v>34</v>
      </c>
      <c r="B36" s="6"/>
      <c r="C36" s="5" t="s">
        <v>6</v>
      </c>
      <c r="D36" s="29"/>
      <c r="E36" s="39">
        <v>34188888.939999998</v>
      </c>
      <c r="F36" s="34">
        <v>33200249.849999998</v>
      </c>
      <c r="G36" s="34">
        <v>0</v>
      </c>
      <c r="H36" s="34">
        <f t="shared" ref="H36:H43" si="2">+G36+F36</f>
        <v>33200249.849999998</v>
      </c>
      <c r="I36" s="34">
        <f>+H36-E36</f>
        <v>-988639.08999999985</v>
      </c>
      <c r="J36" s="44"/>
      <c r="K36" s="34"/>
      <c r="L36" s="34">
        <v>422107186.76999992</v>
      </c>
      <c r="M36" s="34">
        <v>174479468.35800001</v>
      </c>
      <c r="N36" s="34">
        <v>0</v>
      </c>
      <c r="O36" s="34">
        <v>415212218.86200005</v>
      </c>
      <c r="P36" s="34">
        <f>+O36-L36</f>
        <v>-6894967.9079998732</v>
      </c>
      <c r="Q36" s="10"/>
      <c r="R36" s="10"/>
      <c r="S36" s="3">
        <v>410938779.50599992</v>
      </c>
      <c r="T36" s="3">
        <v>0</v>
      </c>
      <c r="U36" s="57" t="s">
        <v>102</v>
      </c>
      <c r="V36" s="3"/>
      <c r="W36" s="3"/>
      <c r="X36" s="3"/>
      <c r="Y36" s="3"/>
      <c r="Z36" s="3"/>
    </row>
    <row r="37" spans="1:26">
      <c r="C37" s="5" t="s">
        <v>7</v>
      </c>
      <c r="D37" s="29"/>
      <c r="E37" s="33"/>
      <c r="F37" s="33"/>
      <c r="G37" s="33"/>
      <c r="H37" s="34"/>
      <c r="I37" s="34"/>
      <c r="J37" s="45"/>
      <c r="K37" s="33"/>
      <c r="L37" s="33"/>
      <c r="M37" s="33"/>
      <c r="N37" s="33"/>
      <c r="O37" s="34"/>
      <c r="P37" s="34"/>
      <c r="Q37" s="56"/>
      <c r="R37" s="56"/>
      <c r="U37" s="10"/>
    </row>
    <row r="38" spans="1:26">
      <c r="A38" t="s">
        <v>39</v>
      </c>
      <c r="B38" s="6"/>
      <c r="C38" s="5" t="s">
        <v>47</v>
      </c>
      <c r="D38" s="29"/>
      <c r="E38" s="39">
        <v>4756110.4400000004</v>
      </c>
      <c r="F38" s="34">
        <v>5852738.5270000007</v>
      </c>
      <c r="G38" s="34">
        <v>0</v>
      </c>
      <c r="H38" s="34">
        <f t="shared" si="2"/>
        <v>5852738.5270000007</v>
      </c>
      <c r="I38" s="34">
        <f t="shared" ref="I38:I67" si="3">+H38-E38</f>
        <v>1096628.0870000003</v>
      </c>
      <c r="J38" s="44"/>
      <c r="K38" s="34"/>
      <c r="L38" s="34">
        <v>62488163.269999996</v>
      </c>
      <c r="M38" s="34">
        <v>27638145.511999995</v>
      </c>
      <c r="N38" s="34">
        <v>0</v>
      </c>
      <c r="O38" s="34">
        <v>65326525.754999995</v>
      </c>
      <c r="P38" s="34">
        <f t="shared" ref="P38:P67" si="4">+O38-L38</f>
        <v>2838362.4849999994</v>
      </c>
      <c r="Q38" s="10"/>
      <c r="R38" s="10"/>
      <c r="S38" s="3">
        <v>72741176.549000025</v>
      </c>
      <c r="T38" s="3">
        <v>0</v>
      </c>
      <c r="U38" s="10" t="s">
        <v>87</v>
      </c>
      <c r="V38" s="3"/>
      <c r="W38" s="3"/>
      <c r="X38" s="3"/>
      <c r="Y38" s="3"/>
      <c r="Z38" s="3"/>
    </row>
    <row r="39" spans="1:26">
      <c r="A39" t="s">
        <v>40</v>
      </c>
      <c r="B39" s="6"/>
      <c r="C39" s="5" t="s">
        <v>48</v>
      </c>
      <c r="D39" s="29"/>
      <c r="E39" s="39">
        <v>10897064.460000003</v>
      </c>
      <c r="F39" s="34">
        <v>10395097.135</v>
      </c>
      <c r="G39" s="34">
        <v>0</v>
      </c>
      <c r="H39" s="34">
        <f t="shared" si="2"/>
        <v>10395097.135</v>
      </c>
      <c r="I39" s="34">
        <f t="shared" si="3"/>
        <v>-501967.32500000298</v>
      </c>
      <c r="J39" s="44"/>
      <c r="K39" s="34"/>
      <c r="L39" s="34">
        <v>111025479.11999997</v>
      </c>
      <c r="M39" s="34">
        <v>51392189.34799999</v>
      </c>
      <c r="N39" s="34">
        <v>0</v>
      </c>
      <c r="O39" s="34">
        <v>121472447.54700002</v>
      </c>
      <c r="P39" s="34">
        <f t="shared" si="4"/>
        <v>10446968.427000046</v>
      </c>
      <c r="Q39" s="10"/>
      <c r="R39" s="10"/>
      <c r="S39" s="3">
        <v>129196207.25000001</v>
      </c>
      <c r="T39" s="3">
        <v>0</v>
      </c>
      <c r="U39" s="10" t="s">
        <v>101</v>
      </c>
      <c r="V39" s="3"/>
      <c r="W39" s="3"/>
      <c r="X39" s="3"/>
      <c r="Y39" s="3"/>
      <c r="Z39" s="3"/>
    </row>
    <row r="40" spans="1:26">
      <c r="A40" t="s">
        <v>41</v>
      </c>
      <c r="B40" s="6"/>
      <c r="C40" s="5" t="s">
        <v>49</v>
      </c>
      <c r="D40" s="29"/>
      <c r="E40" s="39">
        <v>87401.13</v>
      </c>
      <c r="F40" s="34">
        <v>89829.428999999989</v>
      </c>
      <c r="G40" s="34">
        <v>0</v>
      </c>
      <c r="H40" s="34">
        <f t="shared" si="2"/>
        <v>89829.428999999989</v>
      </c>
      <c r="I40" s="34">
        <f t="shared" si="3"/>
        <v>2428.2989999999845</v>
      </c>
      <c r="J40" s="44"/>
      <c r="K40" s="34"/>
      <c r="L40" s="34">
        <v>1039086.51</v>
      </c>
      <c r="M40" s="34">
        <v>341650.946</v>
      </c>
      <c r="N40" s="34">
        <v>0</v>
      </c>
      <c r="O40" s="34">
        <v>807538.59900000005</v>
      </c>
      <c r="P40" s="34">
        <f t="shared" si="4"/>
        <v>-231547.91099999996</v>
      </c>
      <c r="Q40" s="10"/>
      <c r="R40" s="10"/>
      <c r="S40" s="3">
        <v>1116451.469</v>
      </c>
      <c r="T40" s="3">
        <v>0</v>
      </c>
      <c r="U40" s="75"/>
      <c r="V40" s="3"/>
      <c r="W40" s="3"/>
      <c r="X40" s="3"/>
      <c r="Y40" s="3"/>
      <c r="Z40" s="3"/>
    </row>
    <row r="41" spans="1:26">
      <c r="A41" t="s">
        <v>42</v>
      </c>
      <c r="B41" s="6"/>
      <c r="C41" s="5" t="s">
        <v>50</v>
      </c>
      <c r="D41" s="29"/>
      <c r="E41" s="39">
        <v>7313.12</v>
      </c>
      <c r="F41" s="34">
        <v>1355.81</v>
      </c>
      <c r="G41" s="34">
        <v>0</v>
      </c>
      <c r="H41" s="34">
        <f t="shared" si="2"/>
        <v>1355.81</v>
      </c>
      <c r="I41" s="34">
        <f t="shared" si="3"/>
        <v>-5957.3099999999995</v>
      </c>
      <c r="J41" s="44"/>
      <c r="K41" s="34"/>
      <c r="L41" s="34">
        <v>43203.55</v>
      </c>
      <c r="M41" s="34">
        <v>19481.86</v>
      </c>
      <c r="N41" s="34">
        <v>0</v>
      </c>
      <c r="O41" s="34">
        <v>46048.033000000003</v>
      </c>
      <c r="P41" s="34">
        <f t="shared" si="4"/>
        <v>2844.4830000000002</v>
      </c>
      <c r="Q41" s="10"/>
      <c r="R41" s="10"/>
      <c r="S41" s="3">
        <v>16850.777999999998</v>
      </c>
      <c r="T41" s="3">
        <v>0</v>
      </c>
      <c r="U41" s="10"/>
      <c r="V41" s="3"/>
      <c r="W41" s="3"/>
      <c r="X41" s="3"/>
      <c r="Y41" s="3"/>
      <c r="Z41" s="3"/>
    </row>
    <row r="42" spans="1:26">
      <c r="A42" t="s">
        <v>43</v>
      </c>
      <c r="B42" s="6"/>
      <c r="C42" s="5" t="s">
        <v>51</v>
      </c>
      <c r="D42" s="29"/>
      <c r="E42" s="39">
        <v>543387.27</v>
      </c>
      <c r="F42" s="34">
        <v>857384.45799999998</v>
      </c>
      <c r="G42" s="34">
        <v>0</v>
      </c>
      <c r="H42" s="34">
        <f t="shared" si="2"/>
        <v>857384.45799999998</v>
      </c>
      <c r="I42" s="34">
        <f t="shared" si="3"/>
        <v>313997.18799999997</v>
      </c>
      <c r="J42" s="44"/>
      <c r="K42" s="34"/>
      <c r="L42" s="34">
        <v>9130028.1999999993</v>
      </c>
      <c r="M42" s="34">
        <v>4478536.9099999992</v>
      </c>
      <c r="N42" s="34">
        <v>0</v>
      </c>
      <c r="O42" s="34">
        <v>10352125.059999999</v>
      </c>
      <c r="P42" s="34">
        <f t="shared" si="4"/>
        <v>1222096.8599999994</v>
      </c>
      <c r="Q42" s="10"/>
      <c r="R42" s="10"/>
      <c r="S42" s="3">
        <v>10376523.694</v>
      </c>
      <c r="T42" s="3">
        <v>0</v>
      </c>
      <c r="U42" s="32" t="s">
        <v>100</v>
      </c>
      <c r="V42" s="3"/>
      <c r="W42" s="3"/>
      <c r="X42" s="3"/>
      <c r="Y42" s="3"/>
      <c r="Z42" s="3"/>
    </row>
    <row r="43" spans="1:26">
      <c r="A43" t="s">
        <v>44</v>
      </c>
      <c r="B43" s="6"/>
      <c r="C43" s="5" t="s">
        <v>52</v>
      </c>
      <c r="D43" s="29"/>
      <c r="E43" s="46">
        <v>26670.78</v>
      </c>
      <c r="F43" s="37">
        <v>19126.87</v>
      </c>
      <c r="G43" s="37">
        <v>0</v>
      </c>
      <c r="H43" s="37">
        <f t="shared" si="2"/>
        <v>19126.87</v>
      </c>
      <c r="I43" s="37">
        <f t="shared" si="3"/>
        <v>-7543.91</v>
      </c>
      <c r="J43" s="44"/>
      <c r="K43" s="34"/>
      <c r="L43" s="46">
        <v>5168809.05</v>
      </c>
      <c r="M43" s="37">
        <v>95394.964999999997</v>
      </c>
      <c r="N43" s="37">
        <v>0</v>
      </c>
      <c r="O43" s="37">
        <v>225479.00699999998</v>
      </c>
      <c r="P43" s="37">
        <f t="shared" si="4"/>
        <v>-4943330.0429999996</v>
      </c>
      <c r="Q43" s="10"/>
      <c r="R43" s="10"/>
      <c r="S43" s="14">
        <v>237718.55099999998</v>
      </c>
      <c r="T43" s="14">
        <v>0</v>
      </c>
      <c r="U43" s="10" t="s">
        <v>89</v>
      </c>
      <c r="V43" s="3"/>
      <c r="W43" s="3"/>
      <c r="X43" s="3"/>
      <c r="Y43" s="3"/>
      <c r="Z43" s="3"/>
    </row>
    <row r="44" spans="1:26" s="13" customFormat="1">
      <c r="B44" s="6"/>
      <c r="C44" s="4" t="s">
        <v>56</v>
      </c>
      <c r="D44" s="28"/>
      <c r="E44" s="38">
        <f>SUM(E38:E43)</f>
        <v>16317947.200000001</v>
      </c>
      <c r="F44" s="38">
        <f>SUM(F38:F43)</f>
        <v>17215532.229000002</v>
      </c>
      <c r="G44" s="38">
        <f>SUM(G38:G43)</f>
        <v>0</v>
      </c>
      <c r="H44" s="38">
        <f>SUM(H38:H43)</f>
        <v>17215532.229000002</v>
      </c>
      <c r="I44" s="38">
        <f t="shared" si="3"/>
        <v>897585.02900000103</v>
      </c>
      <c r="J44" s="47"/>
      <c r="K44" s="38"/>
      <c r="L44" s="38">
        <f>SUM(L38:L43)</f>
        <v>188894769.69999999</v>
      </c>
      <c r="M44" s="38">
        <f>SUM(M38:M43)</f>
        <v>83965399.540999979</v>
      </c>
      <c r="N44" s="38">
        <f>SUM(N38:N43)</f>
        <v>0</v>
      </c>
      <c r="O44" s="38">
        <f>SUM(O38:O43)</f>
        <v>198230164.00100002</v>
      </c>
      <c r="P44" s="38">
        <f t="shared" si="4"/>
        <v>9335394.3010000288</v>
      </c>
      <c r="Q44" s="48"/>
      <c r="R44" s="48"/>
      <c r="S44" s="21">
        <f>SUM(S38:S43)</f>
        <v>213684928.29100004</v>
      </c>
      <c r="T44" s="21">
        <f>SUM(T38:T43)</f>
        <v>0</v>
      </c>
      <c r="U44" s="48"/>
      <c r="V44" s="21"/>
      <c r="W44" s="21"/>
      <c r="X44" s="21"/>
      <c r="Y44" s="21"/>
      <c r="Z44" s="21"/>
    </row>
    <row r="45" spans="1:26" ht="6.75" customHeight="1">
      <c r="B45" s="6"/>
      <c r="C45" s="5"/>
      <c r="D45" s="29"/>
      <c r="E45" s="34"/>
      <c r="F45" s="34"/>
      <c r="G45" s="34"/>
      <c r="H45" s="34"/>
      <c r="I45" s="34"/>
      <c r="J45" s="44"/>
      <c r="K45" s="34"/>
      <c r="L45" s="34"/>
      <c r="M45" s="34"/>
      <c r="N45" s="34"/>
      <c r="O45" s="34"/>
      <c r="P45" s="34"/>
      <c r="Q45" s="10"/>
      <c r="R45" s="10"/>
      <c r="S45" s="3"/>
      <c r="T45" s="3"/>
      <c r="U45" s="10"/>
      <c r="V45" s="3"/>
      <c r="W45" s="3"/>
      <c r="X45" s="3"/>
      <c r="Y45" s="3"/>
      <c r="Z45" s="3"/>
    </row>
    <row r="46" spans="1:26">
      <c r="C46" s="5" t="s">
        <v>8</v>
      </c>
      <c r="D46" s="29"/>
      <c r="E46" s="33"/>
      <c r="F46" s="33"/>
      <c r="G46" s="33"/>
      <c r="H46" s="34"/>
      <c r="I46" s="34"/>
      <c r="J46" s="45"/>
      <c r="K46" s="33"/>
      <c r="L46" s="33"/>
      <c r="M46" s="33"/>
      <c r="N46" s="33"/>
      <c r="O46" s="34"/>
      <c r="P46" s="34"/>
      <c r="Q46" s="56"/>
      <c r="R46" s="56"/>
      <c r="U46" s="10"/>
    </row>
    <row r="47" spans="1:26">
      <c r="A47" t="s">
        <v>45</v>
      </c>
      <c r="B47" s="6"/>
      <c r="C47" s="5" t="s">
        <v>53</v>
      </c>
      <c r="D47" s="29"/>
      <c r="E47" s="39">
        <v>2624693.91</v>
      </c>
      <c r="F47" s="34">
        <v>2529399.1430000002</v>
      </c>
      <c r="G47" s="34">
        <v>0</v>
      </c>
      <c r="H47" s="34">
        <f>+G47+F47</f>
        <v>2529399.1430000002</v>
      </c>
      <c r="I47" s="34">
        <f t="shared" si="3"/>
        <v>-95294.766999999993</v>
      </c>
      <c r="J47" s="44"/>
      <c r="K47" s="34"/>
      <c r="L47" s="34">
        <v>32181732.870000005</v>
      </c>
      <c r="M47" s="34">
        <v>13438503.122000001</v>
      </c>
      <c r="N47" s="34">
        <v>0</v>
      </c>
      <c r="O47" s="34">
        <v>31763734.649999999</v>
      </c>
      <c r="P47" s="34">
        <f t="shared" si="4"/>
        <v>-417998.22000000626</v>
      </c>
      <c r="Q47" s="10"/>
      <c r="R47" s="10"/>
      <c r="S47" s="3">
        <v>31436816.780000005</v>
      </c>
      <c r="T47" s="3">
        <v>0</v>
      </c>
      <c r="U47" s="10"/>
      <c r="V47" s="3"/>
      <c r="W47" s="3"/>
      <c r="X47" s="3"/>
      <c r="Y47" s="3"/>
      <c r="Z47" s="3"/>
    </row>
    <row r="48" spans="1:26">
      <c r="A48" t="s">
        <v>46</v>
      </c>
      <c r="B48" s="6"/>
      <c r="C48" s="5" t="s">
        <v>54</v>
      </c>
      <c r="D48" s="29"/>
      <c r="E48" s="46">
        <v>194952.77</v>
      </c>
      <c r="F48" s="37">
        <v>94038.460999999996</v>
      </c>
      <c r="G48" s="37">
        <v>0</v>
      </c>
      <c r="H48" s="37">
        <f>+G48+F48</f>
        <v>94038.460999999996</v>
      </c>
      <c r="I48" s="37">
        <f t="shared" si="3"/>
        <v>-100914.30899999999</v>
      </c>
      <c r="J48" s="44"/>
      <c r="K48" s="34"/>
      <c r="L48" s="46">
        <v>1271458.7</v>
      </c>
      <c r="M48" s="37">
        <v>810465.32400000002</v>
      </c>
      <c r="N48" s="37">
        <v>0</v>
      </c>
      <c r="O48" s="37">
        <v>1915645.3119999999</v>
      </c>
      <c r="P48" s="37">
        <f t="shared" si="4"/>
        <v>644186.61199999996</v>
      </c>
      <c r="Q48" s="10"/>
      <c r="R48" s="10"/>
      <c r="S48" s="14">
        <v>1168763.7210000001</v>
      </c>
      <c r="T48" s="14">
        <v>0</v>
      </c>
      <c r="U48" s="32" t="s">
        <v>94</v>
      </c>
      <c r="V48" s="26"/>
      <c r="W48" s="3"/>
      <c r="X48" s="3"/>
      <c r="Y48" s="3"/>
      <c r="Z48" s="3"/>
    </row>
    <row r="49" spans="1:28" s="13" customFormat="1">
      <c r="B49" s="6"/>
      <c r="C49" s="4" t="s">
        <v>55</v>
      </c>
      <c r="D49" s="28"/>
      <c r="E49" s="38">
        <f>SUM(E47:E48)</f>
        <v>2819646.68</v>
      </c>
      <c r="F49" s="38">
        <f>SUM(F47:F48)</f>
        <v>2623437.6040000003</v>
      </c>
      <c r="G49" s="38">
        <f>SUM(G47:G48)</f>
        <v>0</v>
      </c>
      <c r="H49" s="38">
        <f>SUM(H47:H48)</f>
        <v>2623437.6040000003</v>
      </c>
      <c r="I49" s="38">
        <f t="shared" si="3"/>
        <v>-196209.07599999988</v>
      </c>
      <c r="J49" s="47"/>
      <c r="K49" s="38"/>
      <c r="L49" s="38">
        <f>SUM(L47:L48)</f>
        <v>33453191.570000004</v>
      </c>
      <c r="M49" s="38">
        <f>SUM(M47:M48)</f>
        <v>14248968.446000002</v>
      </c>
      <c r="N49" s="38">
        <f>SUM(N47:N48)</f>
        <v>0</v>
      </c>
      <c r="O49" s="38">
        <f>SUM(O47:O48)</f>
        <v>33679379.961999997</v>
      </c>
      <c r="P49" s="38">
        <f t="shared" si="4"/>
        <v>226188.39199999347</v>
      </c>
      <c r="Q49" s="48"/>
      <c r="R49" s="48"/>
      <c r="S49" s="21">
        <f>SUM(S47:S48)</f>
        <v>32605580.501000006</v>
      </c>
      <c r="T49" s="21">
        <f>SUM(T47:T48)</f>
        <v>0</v>
      </c>
      <c r="U49" s="48"/>
      <c r="V49" s="21"/>
      <c r="W49" s="21"/>
      <c r="X49" s="21"/>
      <c r="Y49" s="21"/>
      <c r="Z49" s="21"/>
    </row>
    <row r="50" spans="1:28" ht="8.25" customHeight="1">
      <c r="B50" s="6"/>
      <c r="C50" s="5"/>
      <c r="D50" s="29"/>
      <c r="E50" s="34"/>
      <c r="F50" s="34"/>
      <c r="G50" s="34"/>
      <c r="H50" s="34"/>
      <c r="I50" s="34"/>
      <c r="J50" s="44"/>
      <c r="K50" s="34"/>
      <c r="L50" s="34"/>
      <c r="M50" s="34"/>
      <c r="N50" s="34"/>
      <c r="O50" s="34"/>
      <c r="P50" s="34"/>
      <c r="Q50" s="10"/>
      <c r="R50" s="10"/>
      <c r="S50" s="3"/>
      <c r="T50" s="3"/>
      <c r="U50" s="10"/>
      <c r="V50" s="3"/>
      <c r="W50" s="3"/>
      <c r="X50" s="3"/>
      <c r="Y50" s="3"/>
      <c r="Z50" s="3"/>
    </row>
    <row r="51" spans="1:28">
      <c r="A51" t="s">
        <v>30</v>
      </c>
      <c r="B51" s="6"/>
      <c r="C51" s="5" t="s">
        <v>9</v>
      </c>
      <c r="D51" s="29"/>
      <c r="E51" s="39">
        <v>18486745.869999997</v>
      </c>
      <c r="F51" s="34">
        <v>15412823.667000001</v>
      </c>
      <c r="G51" s="34">
        <v>0</v>
      </c>
      <c r="H51" s="34">
        <f>+G51+F51</f>
        <v>15412823.667000001</v>
      </c>
      <c r="I51" s="34">
        <f t="shared" si="3"/>
        <v>-3073922.202999996</v>
      </c>
      <c r="J51" s="44"/>
      <c r="K51" s="34"/>
      <c r="L51" s="34">
        <v>201255413.02000001</v>
      </c>
      <c r="M51" s="34">
        <v>83740773.644000009</v>
      </c>
      <c r="N51" s="34">
        <v>0</v>
      </c>
      <c r="O51" s="34">
        <v>202060878.03999999</v>
      </c>
      <c r="P51" s="34">
        <f t="shared" si="4"/>
        <v>805465.01999998093</v>
      </c>
      <c r="Q51" s="10"/>
      <c r="R51" s="10"/>
      <c r="S51" s="3">
        <v>195142197.153</v>
      </c>
      <c r="T51" s="3">
        <v>0</v>
      </c>
      <c r="U51" s="10"/>
      <c r="V51" s="3"/>
      <c r="W51" s="3"/>
      <c r="X51" s="3"/>
      <c r="Y51" s="3"/>
      <c r="Z51" s="3"/>
    </row>
    <row r="52" spans="1:28">
      <c r="B52" s="6"/>
      <c r="C52" s="5" t="s">
        <v>10</v>
      </c>
      <c r="D52" s="29"/>
      <c r="E52" s="39"/>
      <c r="F52" s="34"/>
      <c r="G52" s="34"/>
      <c r="H52" s="34"/>
      <c r="I52" s="34"/>
      <c r="J52" s="44"/>
      <c r="K52" s="34"/>
      <c r="L52" s="34"/>
      <c r="M52" s="34"/>
      <c r="N52" s="34"/>
      <c r="O52" s="34"/>
      <c r="P52" s="34"/>
      <c r="Q52" s="10"/>
      <c r="R52" s="10"/>
      <c r="S52" s="3"/>
      <c r="T52" s="3"/>
      <c r="U52" s="10"/>
      <c r="V52" s="3"/>
      <c r="W52" s="3"/>
      <c r="X52" s="3"/>
      <c r="Y52" s="3"/>
      <c r="Z52" s="3"/>
    </row>
    <row r="53" spans="1:28">
      <c r="A53" t="s">
        <v>68</v>
      </c>
      <c r="B53" s="6"/>
      <c r="C53" s="5" t="s">
        <v>66</v>
      </c>
      <c r="D53" s="29"/>
      <c r="E53" s="39">
        <v>489236.04</v>
      </c>
      <c r="F53" s="34">
        <v>518511</v>
      </c>
      <c r="G53" s="34">
        <v>0</v>
      </c>
      <c r="H53" s="34">
        <f>+G53+F53</f>
        <v>518511</v>
      </c>
      <c r="I53" s="34">
        <f t="shared" si="3"/>
        <v>29274.960000000021</v>
      </c>
      <c r="J53" s="44"/>
      <c r="K53" s="34"/>
      <c r="L53" s="34">
        <v>11099298.449999999</v>
      </c>
      <c r="M53" s="34">
        <v>2551303</v>
      </c>
      <c r="N53" s="34">
        <v>0</v>
      </c>
      <c r="O53" s="34">
        <v>6222079</v>
      </c>
      <c r="P53" s="34">
        <f t="shared" si="4"/>
        <v>-4877219.4499999993</v>
      </c>
      <c r="Q53" s="10"/>
      <c r="R53" s="10"/>
      <c r="S53" s="3">
        <v>6222079</v>
      </c>
      <c r="T53" s="3">
        <v>0</v>
      </c>
      <c r="U53" s="10" t="s">
        <v>97</v>
      </c>
      <c r="V53" s="3"/>
      <c r="W53" s="3"/>
      <c r="X53" s="3"/>
      <c r="Y53" s="3"/>
      <c r="Z53" s="3"/>
    </row>
    <row r="54" spans="1:28">
      <c r="A54" t="s">
        <v>70</v>
      </c>
      <c r="B54" s="6"/>
      <c r="C54" s="5" t="s">
        <v>67</v>
      </c>
      <c r="D54" s="29"/>
      <c r="E54" s="46">
        <v>822964.03</v>
      </c>
      <c r="F54" s="37">
        <v>-0.3</v>
      </c>
      <c r="G54" s="37">
        <v>0</v>
      </c>
      <c r="H54" s="37">
        <f>+G54+F54</f>
        <v>-0.3</v>
      </c>
      <c r="I54" s="37">
        <f t="shared" si="3"/>
        <v>-822964.33000000007</v>
      </c>
      <c r="J54" s="44"/>
      <c r="K54" s="34"/>
      <c r="L54" s="46">
        <v>6449138.7999999998</v>
      </c>
      <c r="M54" s="37">
        <v>5213614</v>
      </c>
      <c r="N54" s="37">
        <v>0</v>
      </c>
      <c r="O54" s="37">
        <v>5213614</v>
      </c>
      <c r="P54" s="37">
        <f t="shared" si="4"/>
        <v>-1235524.7999999998</v>
      </c>
      <c r="Q54" s="10"/>
      <c r="R54" s="10"/>
      <c r="S54" s="14">
        <v>9213613.6999999993</v>
      </c>
      <c r="T54" s="14">
        <v>0</v>
      </c>
      <c r="U54" s="10" t="s">
        <v>96</v>
      </c>
      <c r="V54" s="3"/>
      <c r="W54" s="3"/>
      <c r="X54" s="3"/>
      <c r="Y54" s="3"/>
      <c r="Z54" s="3"/>
    </row>
    <row r="55" spans="1:28">
      <c r="B55" s="6"/>
      <c r="C55" s="4" t="s">
        <v>69</v>
      </c>
      <c r="D55" s="28"/>
      <c r="E55" s="38">
        <f>SUM(E53:E54)</f>
        <v>1312200.07</v>
      </c>
      <c r="F55" s="38">
        <f>SUM(F53:F54)</f>
        <v>518510.7</v>
      </c>
      <c r="G55" s="38">
        <f>SUM(G53:G54)</f>
        <v>0</v>
      </c>
      <c r="H55" s="38">
        <f>SUM(H53:H54)</f>
        <v>518510.7</v>
      </c>
      <c r="I55" s="38">
        <f t="shared" si="3"/>
        <v>-793689.37000000011</v>
      </c>
      <c r="J55" s="47"/>
      <c r="K55" s="38"/>
      <c r="L55" s="38">
        <f>SUM(L53:L54)</f>
        <v>17548437.25</v>
      </c>
      <c r="M55" s="38">
        <f>SUM(M53:M54)</f>
        <v>7764917</v>
      </c>
      <c r="N55" s="38">
        <f>SUM(N53:N54)</f>
        <v>0</v>
      </c>
      <c r="O55" s="38">
        <f>SUM(O53:O54)</f>
        <v>11435693</v>
      </c>
      <c r="P55" s="38">
        <f t="shared" si="4"/>
        <v>-6112744.25</v>
      </c>
      <c r="Q55" s="48"/>
      <c r="R55" s="48"/>
      <c r="S55" s="21">
        <f>SUM(S53:S54)</f>
        <v>15435692.699999999</v>
      </c>
      <c r="T55" s="21">
        <f>SUM(T53:T54)</f>
        <v>0</v>
      </c>
      <c r="U55" s="62"/>
      <c r="V55" s="21"/>
      <c r="W55" s="21"/>
      <c r="X55" s="21"/>
      <c r="Y55" s="21"/>
      <c r="Z55" s="21"/>
      <c r="AA55" s="13"/>
      <c r="AB55" s="13"/>
    </row>
    <row r="56" spans="1:28" s="64" customFormat="1" ht="38.25">
      <c r="A56" s="66" t="s">
        <v>31</v>
      </c>
      <c r="B56" s="67"/>
      <c r="C56" s="29" t="s">
        <v>11</v>
      </c>
      <c r="D56" s="29"/>
      <c r="E56" s="68">
        <v>23739349.18</v>
      </c>
      <c r="F56" s="69">
        <v>26080130</v>
      </c>
      <c r="G56" s="69">
        <v>0</v>
      </c>
      <c r="H56" s="69">
        <f>+G56+F56</f>
        <v>26080130</v>
      </c>
      <c r="I56" s="69">
        <f t="shared" si="3"/>
        <v>2340780.8200000003</v>
      </c>
      <c r="J56" s="70"/>
      <c r="K56" s="69"/>
      <c r="L56" s="34">
        <v>347056161</v>
      </c>
      <c r="M56" s="69">
        <v>139339602</v>
      </c>
      <c r="N56" s="69">
        <v>0</v>
      </c>
      <c r="O56" s="3">
        <v>337333564</v>
      </c>
      <c r="P56" s="69">
        <f t="shared" si="4"/>
        <v>-9722597</v>
      </c>
      <c r="Q56" s="32"/>
      <c r="R56" s="32"/>
      <c r="S56" s="26">
        <v>313914177</v>
      </c>
      <c r="T56" s="26">
        <v>0</v>
      </c>
      <c r="U56" s="85" t="s">
        <v>104</v>
      </c>
      <c r="V56" s="63"/>
      <c r="W56" s="63"/>
      <c r="X56" s="63"/>
      <c r="Y56" s="63"/>
      <c r="Z56" s="63"/>
    </row>
    <row r="57" spans="1:28">
      <c r="A57" t="s">
        <v>35</v>
      </c>
      <c r="B57" s="6"/>
      <c r="C57" s="5" t="s">
        <v>12</v>
      </c>
      <c r="D57" s="29"/>
      <c r="E57" s="39">
        <v>9691000.7300000004</v>
      </c>
      <c r="F57" s="34">
        <v>8635643.9260000009</v>
      </c>
      <c r="G57" s="34">
        <v>0</v>
      </c>
      <c r="H57" s="34">
        <f>+G57+F57</f>
        <v>8635643.9260000009</v>
      </c>
      <c r="I57" s="34">
        <f t="shared" si="3"/>
        <v>-1055356.8039999995</v>
      </c>
      <c r="J57" s="44"/>
      <c r="K57" s="34"/>
      <c r="L57" s="34">
        <v>113015494.52</v>
      </c>
      <c r="M57" s="34">
        <v>51664875.792000003</v>
      </c>
      <c r="N57" s="34">
        <v>0</v>
      </c>
      <c r="O57" s="3">
        <v>125727144.248</v>
      </c>
      <c r="P57" s="34">
        <f t="shared" si="4"/>
        <v>12711649.728</v>
      </c>
      <c r="Q57" s="10"/>
      <c r="R57" s="10"/>
      <c r="S57" s="3">
        <v>107079468.406</v>
      </c>
      <c r="T57" s="3">
        <v>0</v>
      </c>
      <c r="U57" s="32" t="s">
        <v>95</v>
      </c>
      <c r="V57" s="26"/>
      <c r="W57" s="3"/>
      <c r="X57" s="3"/>
      <c r="Y57" s="3"/>
      <c r="Z57" s="3"/>
    </row>
    <row r="58" spans="1:28">
      <c r="A58" t="s">
        <v>32</v>
      </c>
      <c r="B58" s="6"/>
      <c r="C58" s="61" t="s">
        <v>13</v>
      </c>
      <c r="D58" s="29"/>
      <c r="E58" s="39">
        <v>576851.03</v>
      </c>
      <c r="F58" s="34">
        <v>429799.3</v>
      </c>
      <c r="G58" s="34">
        <v>0</v>
      </c>
      <c r="H58" s="34">
        <f>+G58+F58</f>
        <v>429799.3</v>
      </c>
      <c r="I58" s="34">
        <f t="shared" si="3"/>
        <v>-147051.73000000004</v>
      </c>
      <c r="J58" s="44"/>
      <c r="K58" s="34"/>
      <c r="L58" s="34">
        <v>5860429.0800000001</v>
      </c>
      <c r="M58" s="34">
        <v>2325921</v>
      </c>
      <c r="N58" s="34">
        <v>0</v>
      </c>
      <c r="O58" s="3">
        <v>5560000</v>
      </c>
      <c r="P58" s="34">
        <f t="shared" si="4"/>
        <v>-300429.08000000007</v>
      </c>
      <c r="Q58" s="10"/>
      <c r="R58" s="10"/>
      <c r="S58" s="3">
        <v>5157569.3</v>
      </c>
      <c r="T58" s="3">
        <v>0</v>
      </c>
      <c r="U58" s="60" t="s">
        <v>88</v>
      </c>
      <c r="V58" s="10"/>
      <c r="W58" s="3"/>
      <c r="X58" s="3"/>
      <c r="Y58" s="3"/>
      <c r="Z58" s="3"/>
    </row>
    <row r="59" spans="1:28">
      <c r="B59" s="76" t="s">
        <v>14</v>
      </c>
      <c r="C59" s="76"/>
      <c r="D59" s="76"/>
      <c r="E59" s="77">
        <f>SUM(E56:E58)+E36+E44+E49+E51+E55</f>
        <v>107132629.69999999</v>
      </c>
      <c r="F59" s="77">
        <f>SUM(F51:F58)+F36+F44+F49</f>
        <v>104634637.976</v>
      </c>
      <c r="G59" s="77">
        <f>SUM(G51:G58)+G36+G44+G49</f>
        <v>0</v>
      </c>
      <c r="H59" s="77">
        <f>SUM(H56:H58)+H36+H44+H49+H51+H55</f>
        <v>104116127.27599999</v>
      </c>
      <c r="I59" s="77">
        <f t="shared" si="3"/>
        <v>-3016502.423999995</v>
      </c>
      <c r="J59" s="78"/>
      <c r="K59" s="79"/>
      <c r="L59" s="77">
        <f>SUM(L56:L58)+L36+L44+L49+L51+L55</f>
        <v>1329191082.9099998</v>
      </c>
      <c r="M59" s="77">
        <f>SUM(M56:M58)+M36+M44+M49+M55</f>
        <v>473789152.13699996</v>
      </c>
      <c r="N59" s="77">
        <f>SUM(N56:N58)+N36+N44+N49+N55</f>
        <v>0</v>
      </c>
      <c r="O59" s="77">
        <f>+O36+O44+O49+O51+O55+O56+O57+O58</f>
        <v>1329239042.1129999</v>
      </c>
      <c r="P59" s="77">
        <f t="shared" si="4"/>
        <v>47959.203000068665</v>
      </c>
      <c r="Q59" s="48">
        <f>SUM(Q56:Q58)+Q36+Q44+Q49+Q55</f>
        <v>0</v>
      </c>
      <c r="R59" s="10"/>
      <c r="S59" s="12">
        <f>SUM(S51:S58)+S36+S44+S49</f>
        <v>1309394085.5569999</v>
      </c>
      <c r="T59" s="12">
        <f>SUM(T51:T58)+T36+T44+T49</f>
        <v>0</v>
      </c>
      <c r="U59" s="65"/>
      <c r="V59" s="4"/>
      <c r="W59" s="3"/>
      <c r="X59" s="3"/>
      <c r="Y59" s="3"/>
      <c r="Z59" s="3"/>
    </row>
    <row r="60" spans="1:28" ht="6" customHeight="1">
      <c r="B60" s="28"/>
      <c r="C60" s="28"/>
      <c r="D60" s="28"/>
      <c r="E60" s="81"/>
      <c r="F60" s="81"/>
      <c r="G60" s="81"/>
      <c r="H60" s="81"/>
      <c r="I60" s="81"/>
      <c r="J60" s="70"/>
      <c r="K60" s="69"/>
      <c r="L60" s="81"/>
      <c r="M60" s="81"/>
      <c r="N60" s="81"/>
      <c r="O60" s="81"/>
      <c r="P60" s="81"/>
      <c r="Q60" s="82"/>
      <c r="R60" s="32"/>
      <c r="S60" s="28"/>
      <c r="T60" s="28"/>
      <c r="U60" s="83"/>
      <c r="V60" s="28"/>
      <c r="W60" s="3"/>
      <c r="X60" s="3"/>
      <c r="Y60" s="3"/>
      <c r="Z60" s="3"/>
    </row>
    <row r="61" spans="1:28" ht="15">
      <c r="B61" s="24" t="s">
        <v>59</v>
      </c>
      <c r="C61" s="23"/>
      <c r="D61" s="27"/>
      <c r="E61" s="39"/>
      <c r="F61" s="34"/>
      <c r="G61" s="34"/>
      <c r="H61" s="34"/>
      <c r="I61" s="34"/>
      <c r="J61" s="44"/>
      <c r="K61" s="34"/>
      <c r="L61" s="34"/>
      <c r="M61" s="34"/>
      <c r="N61" s="34"/>
      <c r="O61" s="34"/>
      <c r="P61" s="34"/>
      <c r="Q61" s="10"/>
      <c r="R61" s="10"/>
      <c r="S61" s="3"/>
      <c r="T61" s="3"/>
      <c r="U61" s="59"/>
      <c r="V61" s="3"/>
      <c r="W61" s="3"/>
      <c r="X61" s="3"/>
      <c r="Y61" s="3"/>
      <c r="Z61" s="3"/>
    </row>
    <row r="62" spans="1:28">
      <c r="A62" t="s">
        <v>33</v>
      </c>
      <c r="B62" s="7"/>
      <c r="C62" s="5" t="s">
        <v>15</v>
      </c>
      <c r="D62" s="29"/>
      <c r="E62" s="39">
        <v>17998985.510000002</v>
      </c>
      <c r="F62" s="34">
        <v>19062733.449999999</v>
      </c>
      <c r="G62" s="34">
        <v>0</v>
      </c>
      <c r="H62" s="34">
        <f>+G62+F62</f>
        <v>19062733.449999999</v>
      </c>
      <c r="I62" s="34">
        <f t="shared" si="3"/>
        <v>1063747.9399999976</v>
      </c>
      <c r="J62" s="44"/>
      <c r="K62" s="34"/>
      <c r="L62" s="34">
        <v>237986390.44</v>
      </c>
      <c r="M62" s="34">
        <v>101754435.5</v>
      </c>
      <c r="N62" s="34">
        <v>0</v>
      </c>
      <c r="O62" s="34">
        <v>244149663.5</v>
      </c>
      <c r="P62" s="34">
        <f t="shared" si="4"/>
        <v>6163273.0600000024</v>
      </c>
      <c r="Q62" s="10"/>
      <c r="R62" s="10"/>
      <c r="S62" s="3">
        <v>237521709.44999999</v>
      </c>
      <c r="T62" s="3">
        <v>0</v>
      </c>
      <c r="U62" s="89" t="s">
        <v>90</v>
      </c>
      <c r="V62" s="3"/>
      <c r="W62" s="3"/>
      <c r="X62" s="3"/>
      <c r="Y62" s="3"/>
      <c r="Z62" s="3"/>
    </row>
    <row r="63" spans="1:28">
      <c r="A63" t="s">
        <v>73</v>
      </c>
      <c r="B63" s="4"/>
      <c r="C63" s="5" t="s">
        <v>16</v>
      </c>
      <c r="D63" s="29"/>
      <c r="E63" s="39">
        <v>-16620289.039999999</v>
      </c>
      <c r="F63" s="34">
        <v>11410218</v>
      </c>
      <c r="G63" s="34">
        <v>0</v>
      </c>
      <c r="H63" s="34">
        <f>+G63+F63</f>
        <v>11410218</v>
      </c>
      <c r="I63" s="34">
        <f t="shared" si="3"/>
        <v>28030507.039999999</v>
      </c>
      <c r="J63" s="44"/>
      <c r="K63" s="34"/>
      <c r="L63" s="34">
        <v>196134046.50999999</v>
      </c>
      <c r="M63" s="34">
        <v>79955704</v>
      </c>
      <c r="N63" s="34">
        <v>0</v>
      </c>
      <c r="O63" s="34">
        <v>187281196</v>
      </c>
      <c r="P63" s="34">
        <f t="shared" si="4"/>
        <v>-8852850.5099999905</v>
      </c>
      <c r="Q63" s="10"/>
      <c r="R63" s="10"/>
      <c r="S63" s="3">
        <v>115356121</v>
      </c>
      <c r="T63" s="3">
        <v>0</v>
      </c>
      <c r="U63" s="89" t="s">
        <v>91</v>
      </c>
      <c r="V63" s="3"/>
      <c r="W63" s="10"/>
      <c r="X63" s="3"/>
      <c r="Y63" s="3"/>
      <c r="Z63" s="3"/>
    </row>
    <row r="64" spans="1:28">
      <c r="A64" t="s">
        <v>74</v>
      </c>
      <c r="B64" s="4"/>
      <c r="C64" s="5" t="s">
        <v>17</v>
      </c>
      <c r="D64" s="29"/>
      <c r="E64" s="39">
        <v>854283.23</v>
      </c>
      <c r="F64" s="34">
        <v>775582.7</v>
      </c>
      <c r="G64" s="34">
        <v>0</v>
      </c>
      <c r="H64" s="34">
        <f>+G64+F64</f>
        <v>775582.7</v>
      </c>
      <c r="I64" s="34">
        <f t="shared" si="3"/>
        <v>-78700.530000000028</v>
      </c>
      <c r="J64" s="44"/>
      <c r="K64" s="34"/>
      <c r="L64" s="34">
        <v>2379912.06</v>
      </c>
      <c r="M64" s="34">
        <v>2330626</v>
      </c>
      <c r="N64" s="34">
        <v>0</v>
      </c>
      <c r="O64" s="34">
        <v>5593504</v>
      </c>
      <c r="P64" s="34">
        <f t="shared" si="4"/>
        <v>3213591.94</v>
      </c>
      <c r="Q64" s="10"/>
      <c r="R64" s="10"/>
      <c r="S64" s="3">
        <v>9306980.6999999993</v>
      </c>
      <c r="T64" s="3">
        <v>0</v>
      </c>
      <c r="U64" s="87"/>
      <c r="V64" s="3"/>
      <c r="W64" s="10"/>
      <c r="X64" s="3"/>
      <c r="Y64" s="3"/>
      <c r="Z64" s="3"/>
    </row>
    <row r="65" spans="1:26">
      <c r="B65" s="76" t="s">
        <v>18</v>
      </c>
      <c r="C65" s="76"/>
      <c r="D65" s="76"/>
      <c r="E65" s="77">
        <f>SUM(E62:E64)</f>
        <v>2232979.7000000025</v>
      </c>
      <c r="F65" s="77">
        <f>SUM(F62:F64)</f>
        <v>31248534.149999999</v>
      </c>
      <c r="G65" s="77">
        <f>SUM(G62:G64)</f>
        <v>0</v>
      </c>
      <c r="H65" s="77">
        <f>SUM(H62:H64)</f>
        <v>31248534.149999999</v>
      </c>
      <c r="I65" s="77">
        <f t="shared" si="3"/>
        <v>29015554.449999996</v>
      </c>
      <c r="J65" s="78"/>
      <c r="K65" s="79"/>
      <c r="L65" s="77">
        <f>SUM(L62:L64)</f>
        <v>436500349.00999999</v>
      </c>
      <c r="M65" s="77">
        <f>SUM(M62:M64)</f>
        <v>184040765.5</v>
      </c>
      <c r="N65" s="77">
        <f>SUM(N62:N64)</f>
        <v>0</v>
      </c>
      <c r="O65" s="77">
        <f>SUM(O62:O64)</f>
        <v>437024363.5</v>
      </c>
      <c r="P65" s="77">
        <f t="shared" si="4"/>
        <v>524014.49000000954</v>
      </c>
      <c r="Q65" s="4"/>
      <c r="R65" s="10"/>
      <c r="S65" s="12">
        <f>SUM(S62:S64)</f>
        <v>362184811.14999998</v>
      </c>
      <c r="T65" s="12">
        <f>SUM(T62:T64)</f>
        <v>0</v>
      </c>
      <c r="U65" s="84"/>
      <c r="V65" s="3"/>
      <c r="W65" s="10"/>
      <c r="X65" s="3"/>
      <c r="Y65" s="3"/>
      <c r="Z65" s="3"/>
    </row>
    <row r="66" spans="1:26" ht="7.5" customHeight="1">
      <c r="B66" s="4"/>
      <c r="C66" s="4"/>
      <c r="D66" s="28"/>
      <c r="E66" s="39"/>
      <c r="F66" s="39"/>
      <c r="G66" s="39"/>
      <c r="H66" s="39"/>
      <c r="I66" s="39"/>
      <c r="J66" s="44"/>
      <c r="K66" s="34"/>
      <c r="L66" s="39"/>
      <c r="M66" s="39"/>
      <c r="N66" s="39"/>
      <c r="O66" s="39"/>
      <c r="P66" s="39"/>
      <c r="Q66" s="5"/>
      <c r="R66" s="10"/>
      <c r="S66" s="5"/>
      <c r="T66" s="5"/>
      <c r="U66" s="61"/>
      <c r="V66" s="3"/>
      <c r="W66" s="3"/>
      <c r="X66" s="3"/>
      <c r="Y66" s="3"/>
      <c r="Z66" s="3"/>
    </row>
    <row r="67" spans="1:26" ht="15">
      <c r="B67" s="76" t="s">
        <v>19</v>
      </c>
      <c r="C67" s="76"/>
      <c r="D67" s="76"/>
      <c r="E67" s="80">
        <f>+E59+E65</f>
        <v>109365609.39999999</v>
      </c>
      <c r="F67" s="80">
        <f>+F59+F65</f>
        <v>135883172.12599999</v>
      </c>
      <c r="G67" s="80">
        <f>+G59+G65</f>
        <v>0</v>
      </c>
      <c r="H67" s="80">
        <f>+H59+H65</f>
        <v>135364661.426</v>
      </c>
      <c r="I67" s="80">
        <f t="shared" si="3"/>
        <v>25999052.026000008</v>
      </c>
      <c r="J67" s="78"/>
      <c r="K67" s="79"/>
      <c r="L67" s="80">
        <f>+L59+L65</f>
        <v>1765691431.9199998</v>
      </c>
      <c r="M67" s="80">
        <f>+M59+M65</f>
        <v>657829917.63699996</v>
      </c>
      <c r="N67" s="80">
        <f>+N59+N65</f>
        <v>0</v>
      </c>
      <c r="O67" s="80">
        <f>+O59+O65</f>
        <v>1766263405.6129999</v>
      </c>
      <c r="P67" s="80">
        <f t="shared" si="4"/>
        <v>571973.6930000782</v>
      </c>
      <c r="Q67" s="4"/>
      <c r="R67" s="10"/>
      <c r="S67" s="4">
        <f>+S59+S65</f>
        <v>1671578896.7069998</v>
      </c>
      <c r="T67" s="4">
        <f>+T59+T65</f>
        <v>0</v>
      </c>
      <c r="U67" s="86"/>
      <c r="V67" s="3"/>
      <c r="W67" s="3"/>
      <c r="X67" s="3"/>
      <c r="Y67" s="3"/>
      <c r="Z67" s="3"/>
    </row>
    <row r="68" spans="1:26" ht="6" customHeight="1">
      <c r="B68" s="4"/>
      <c r="C68" s="4"/>
      <c r="D68" s="28"/>
      <c r="E68" s="40"/>
      <c r="F68" s="40"/>
      <c r="G68" s="40"/>
      <c r="H68" s="40"/>
      <c r="I68" s="40"/>
      <c r="J68" s="44"/>
      <c r="K68" s="34"/>
      <c r="L68" s="40"/>
      <c r="M68" s="40"/>
      <c r="N68" s="40"/>
      <c r="O68" s="40"/>
      <c r="P68" s="40"/>
      <c r="Q68" s="4"/>
      <c r="R68" s="10"/>
      <c r="S68" s="4"/>
      <c r="T68" s="4"/>
      <c r="U68" s="4"/>
      <c r="V68" s="3"/>
      <c r="W68" s="3"/>
      <c r="X68" s="3"/>
      <c r="Y68" s="3"/>
      <c r="Z68" s="3"/>
    </row>
    <row r="69" spans="1:26">
      <c r="B69" s="76" t="s">
        <v>72</v>
      </c>
      <c r="C69" s="97"/>
      <c r="D69" s="97"/>
      <c r="E69" s="80">
        <f>+E32-E67</f>
        <v>85872203.600000009</v>
      </c>
      <c r="F69" s="80">
        <f>+F32-F67</f>
        <v>-135883172.12599999</v>
      </c>
      <c r="G69" s="80">
        <f>+G32-G67</f>
        <v>135150644.336</v>
      </c>
      <c r="H69" s="80">
        <f>+H32-H67</f>
        <v>17595611.603000015</v>
      </c>
      <c r="I69" s="80">
        <f>+E69-H69</f>
        <v>68276591.996999994</v>
      </c>
      <c r="J69" s="78"/>
      <c r="K69" s="79"/>
      <c r="L69" s="80">
        <f>+L32-L67</f>
        <v>28649266.801000357</v>
      </c>
      <c r="M69" s="80">
        <f>+M32-M67</f>
        <v>-657829917.63699996</v>
      </c>
      <c r="N69" s="80">
        <f>+N32-N67</f>
        <v>620711668.78200006</v>
      </c>
      <c r="O69" s="98">
        <f>+O32-O67</f>
        <v>-0.24699974060058594</v>
      </c>
      <c r="P69" s="80">
        <f>+L69-O69</f>
        <v>28649267.048000097</v>
      </c>
      <c r="Q69" s="4"/>
      <c r="R69" s="10"/>
      <c r="S69" s="4">
        <f>+S32-S67</f>
        <v>-1671578896.7069998</v>
      </c>
      <c r="T69" s="4">
        <f>+T32-T67</f>
        <v>-1433887163.132</v>
      </c>
      <c r="U69" s="71"/>
      <c r="V69" s="3"/>
      <c r="W69" s="3"/>
      <c r="X69" s="3"/>
      <c r="Y69" s="3"/>
      <c r="Z69" s="3"/>
    </row>
    <row r="70" spans="1:26" ht="7.5" customHeight="1">
      <c r="B70" s="8"/>
      <c r="C70" s="9"/>
      <c r="D70" s="31"/>
      <c r="E70" s="39"/>
      <c r="F70" s="34"/>
      <c r="G70" s="34"/>
      <c r="H70" s="34"/>
      <c r="I70" s="34"/>
      <c r="J70" s="44"/>
      <c r="K70" s="34"/>
      <c r="L70" s="34"/>
      <c r="M70" s="34"/>
      <c r="N70" s="34"/>
      <c r="O70" s="34"/>
      <c r="P70" s="34"/>
      <c r="Q70" s="10"/>
      <c r="R70" s="10"/>
      <c r="S70" s="3"/>
      <c r="T70" s="3"/>
      <c r="U70" s="3"/>
      <c r="V70" s="3"/>
      <c r="W70" s="3"/>
      <c r="X70" s="3"/>
      <c r="Y70" s="3"/>
      <c r="Z70" s="3"/>
    </row>
    <row r="71" spans="1:26">
      <c r="A71" t="s">
        <v>83</v>
      </c>
      <c r="B71" s="4" t="s">
        <v>57</v>
      </c>
      <c r="C71" s="3"/>
      <c r="D71" s="26"/>
      <c r="E71" s="40">
        <v>0</v>
      </c>
      <c r="F71" s="34">
        <v>0</v>
      </c>
      <c r="G71" s="34">
        <v>0</v>
      </c>
      <c r="H71" s="34">
        <f>+G71+F71</f>
        <v>0</v>
      </c>
      <c r="I71" s="34">
        <f>+E71-H71</f>
        <v>0</v>
      </c>
      <c r="J71" s="44"/>
      <c r="K71" s="34"/>
      <c r="L71" s="91">
        <v>-2468492</v>
      </c>
      <c r="M71" s="34">
        <v>0</v>
      </c>
      <c r="N71" s="34">
        <v>0</v>
      </c>
      <c r="O71" s="34">
        <v>0</v>
      </c>
      <c r="P71" s="91">
        <f>+L71-O71</f>
        <v>-2468492</v>
      </c>
      <c r="Q71" s="10"/>
      <c r="R71" s="10"/>
      <c r="S71" s="3">
        <v>0</v>
      </c>
      <c r="T71" s="3">
        <v>0</v>
      </c>
      <c r="U71" s="71" t="s">
        <v>98</v>
      </c>
      <c r="V71" s="3"/>
      <c r="W71" s="3"/>
      <c r="X71" s="3"/>
      <c r="Y71" s="3"/>
      <c r="Z71" s="3"/>
    </row>
    <row r="72" spans="1:26">
      <c r="A72" t="s">
        <v>58</v>
      </c>
      <c r="B72" s="4" t="s">
        <v>57</v>
      </c>
      <c r="C72" s="10"/>
      <c r="D72" s="32"/>
      <c r="E72" s="40">
        <v>2162843.35</v>
      </c>
      <c r="F72" s="34">
        <v>0</v>
      </c>
      <c r="G72" s="34">
        <v>0</v>
      </c>
      <c r="H72" s="34">
        <f>+G72+F72</f>
        <v>0</v>
      </c>
      <c r="I72" s="34">
        <f>+E72-H72</f>
        <v>2162843.35</v>
      </c>
      <c r="J72" s="44"/>
      <c r="K72" s="34"/>
      <c r="L72" s="91">
        <v>-26180775</v>
      </c>
      <c r="M72" s="34">
        <v>0</v>
      </c>
      <c r="N72" s="34">
        <v>0</v>
      </c>
      <c r="O72" s="34">
        <v>0</v>
      </c>
      <c r="P72" s="91">
        <f>+L72-O72</f>
        <v>-26180775</v>
      </c>
      <c r="Q72" s="10"/>
      <c r="R72" s="10"/>
      <c r="S72" s="3">
        <v>0</v>
      </c>
      <c r="T72" s="3">
        <v>0</v>
      </c>
      <c r="U72" s="92" t="s">
        <v>99</v>
      </c>
      <c r="V72" s="3"/>
      <c r="W72" s="3"/>
      <c r="X72" s="3"/>
      <c r="Y72" s="3"/>
      <c r="Z72" s="3"/>
    </row>
    <row r="73" spans="1:26" ht="9" customHeight="1">
      <c r="B73" s="4"/>
      <c r="C73" s="3"/>
      <c r="D73" s="26"/>
      <c r="E73" s="39"/>
      <c r="F73" s="34"/>
      <c r="G73" s="34"/>
      <c r="H73" s="34"/>
      <c r="I73" s="34"/>
      <c r="J73" s="44"/>
      <c r="K73" s="34"/>
      <c r="L73" s="34"/>
      <c r="M73" s="34"/>
      <c r="N73" s="34"/>
      <c r="O73" s="34"/>
      <c r="P73" s="34"/>
      <c r="Q73" s="10"/>
      <c r="R73" s="10"/>
      <c r="S73" s="3"/>
      <c r="T73" s="3"/>
      <c r="U73" s="3"/>
      <c r="V73" s="3"/>
      <c r="W73" s="3"/>
      <c r="X73" s="3"/>
      <c r="Y73" s="3"/>
      <c r="Z73" s="3"/>
    </row>
    <row r="74" spans="1:26" ht="13.5" thickBot="1">
      <c r="B74" s="93" t="s">
        <v>71</v>
      </c>
      <c r="C74" s="94"/>
      <c r="D74" s="94"/>
      <c r="E74" s="95">
        <f>+E69-(E72-E71)</f>
        <v>83709360.250000015</v>
      </c>
      <c r="F74" s="95">
        <f>+F69-(F72+F71)</f>
        <v>-135883172.12599999</v>
      </c>
      <c r="G74" s="95">
        <f>+G69-(G72+G71)</f>
        <v>135150644.336</v>
      </c>
      <c r="H74" s="95">
        <f>+H69-(H72-H71)</f>
        <v>17595611.603000015</v>
      </c>
      <c r="I74" s="95">
        <f>+E74-H74</f>
        <v>66113748.647</v>
      </c>
      <c r="J74" s="70"/>
      <c r="K74" s="69"/>
      <c r="L74" s="96">
        <f>SUM(L69:L72)</f>
        <v>-0.19899964332580566</v>
      </c>
      <c r="M74" s="95">
        <f>+M69-(M72+M71)</f>
        <v>-657829917.63699996</v>
      </c>
      <c r="N74" s="95">
        <f>+N69-(N72+N71)</f>
        <v>620711668.78200006</v>
      </c>
      <c r="O74" s="96">
        <f>+O72+O71+O69</f>
        <v>-0.24699974060058594</v>
      </c>
      <c r="P74" s="95">
        <f>+L74-O74</f>
        <v>4.8000097274780273E-2</v>
      </c>
      <c r="Q74" s="4"/>
      <c r="R74" s="10"/>
      <c r="S74" s="11">
        <f>+S69-(S72+S71)</f>
        <v>-1671578896.7069998</v>
      </c>
      <c r="T74" s="11">
        <f>+T69-(T72+T71)</f>
        <v>-1433887163.132</v>
      </c>
      <c r="U74" s="41"/>
      <c r="V74" s="3"/>
      <c r="W74" s="3"/>
      <c r="X74" s="3"/>
      <c r="Y74" s="3"/>
      <c r="Z74" s="3"/>
    </row>
    <row r="75" spans="1:26" ht="13.5" thickTop="1">
      <c r="B75" s="3"/>
      <c r="C75" s="3"/>
      <c r="D75" s="26"/>
      <c r="E75" s="39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10"/>
      <c r="R75" s="10"/>
      <c r="S75" s="3"/>
      <c r="T75" s="3"/>
      <c r="U75" s="3"/>
      <c r="V75" s="3"/>
      <c r="W75" s="3"/>
      <c r="X75" s="3"/>
      <c r="Y75" s="3"/>
      <c r="Z75" s="3"/>
    </row>
    <row r="76" spans="1:26">
      <c r="B76" s="3"/>
      <c r="C76" s="3"/>
      <c r="D76" s="26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10"/>
      <c r="R76" s="10"/>
      <c r="S76" s="3"/>
      <c r="T76" s="3"/>
      <c r="U76" s="3"/>
      <c r="V76" s="3"/>
      <c r="W76" s="3"/>
      <c r="X76" s="3"/>
      <c r="Y76" s="3"/>
      <c r="Z76" s="3"/>
    </row>
    <row r="77" spans="1:26">
      <c r="B77" s="3"/>
      <c r="C77" s="3"/>
      <c r="D77" s="26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10"/>
      <c r="R77" s="10"/>
      <c r="S77" s="3"/>
      <c r="T77" s="3"/>
      <c r="U77" s="3"/>
      <c r="V77" s="3"/>
      <c r="W77" s="3"/>
      <c r="X77" s="3"/>
      <c r="Y77" s="3"/>
      <c r="Z77" s="3"/>
    </row>
    <row r="78" spans="1:26">
      <c r="B78" s="3"/>
      <c r="C78" s="3"/>
      <c r="D78" s="26"/>
      <c r="E78" s="3"/>
      <c r="F78" s="3"/>
      <c r="G78" s="3"/>
      <c r="H78" s="3"/>
      <c r="I78" s="34"/>
      <c r="J78" s="3"/>
      <c r="K78" s="3"/>
      <c r="L78" s="3"/>
      <c r="M78" s="3"/>
      <c r="N78" s="3"/>
      <c r="O78" s="3"/>
      <c r="P78" s="34"/>
      <c r="Q78" s="10"/>
      <c r="R78" s="10"/>
      <c r="S78" s="3"/>
      <c r="T78" s="3"/>
      <c r="U78" s="3"/>
      <c r="V78" s="3"/>
      <c r="W78" s="3"/>
      <c r="X78" s="3"/>
      <c r="Y78" s="3"/>
      <c r="Z78" s="3"/>
    </row>
    <row r="79" spans="1:26">
      <c r="B79" s="3"/>
      <c r="C79" s="3"/>
      <c r="D79" s="26"/>
      <c r="E79" s="3"/>
      <c r="F79" s="3"/>
      <c r="G79" s="3"/>
      <c r="H79" s="3"/>
      <c r="I79" s="42"/>
      <c r="J79" s="3"/>
      <c r="K79" s="3"/>
      <c r="L79" s="3"/>
      <c r="M79" s="3"/>
      <c r="N79" s="3"/>
      <c r="O79" s="3"/>
      <c r="P79" s="34"/>
      <c r="Q79" s="10"/>
      <c r="R79" s="10"/>
      <c r="S79" s="3"/>
      <c r="T79" s="3"/>
      <c r="U79" s="3"/>
      <c r="V79" s="3"/>
      <c r="W79" s="3"/>
      <c r="X79" s="3"/>
      <c r="Y79" s="3"/>
      <c r="Z79" s="3"/>
    </row>
    <row r="80" spans="1:26">
      <c r="B80" s="3"/>
      <c r="C80" s="3"/>
      <c r="D80" s="26"/>
      <c r="E80" s="3"/>
      <c r="F80" s="3"/>
      <c r="G80" s="3"/>
      <c r="H80" s="3"/>
      <c r="I80" s="34"/>
      <c r="J80" s="3"/>
      <c r="K80" s="3"/>
      <c r="L80" s="3"/>
      <c r="M80" s="3"/>
      <c r="N80" s="3"/>
      <c r="O80" s="3"/>
      <c r="P80" s="34"/>
      <c r="Q80" s="10"/>
      <c r="R80" s="10"/>
      <c r="S80" s="3"/>
      <c r="T80" s="3"/>
      <c r="U80" s="3"/>
      <c r="V80" s="3"/>
      <c r="W80" s="3"/>
      <c r="X80" s="3"/>
      <c r="Y80" s="3"/>
      <c r="Z80" s="3"/>
    </row>
    <row r="81" spans="2:26">
      <c r="B81" s="3"/>
      <c r="C81" s="3"/>
      <c r="D81" s="26"/>
      <c r="E81" s="3"/>
      <c r="F81" s="3"/>
      <c r="G81" s="3"/>
      <c r="H81" s="3"/>
      <c r="I81" s="34"/>
      <c r="J81" s="3"/>
      <c r="K81" s="3"/>
      <c r="L81" s="3"/>
      <c r="M81" s="3"/>
      <c r="N81" s="3"/>
      <c r="O81" s="3"/>
      <c r="P81" s="34"/>
      <c r="Q81" s="10"/>
      <c r="R81" s="10"/>
      <c r="S81" s="3"/>
      <c r="T81" s="3"/>
      <c r="U81" s="3"/>
      <c r="V81" s="3"/>
      <c r="W81" s="3"/>
      <c r="X81" s="3"/>
      <c r="Y81" s="3"/>
      <c r="Z81" s="3"/>
    </row>
    <row r="82" spans="2:26">
      <c r="B82" s="3"/>
      <c r="C82" s="3"/>
      <c r="D82" s="26"/>
      <c r="E82" s="3"/>
      <c r="F82" s="3"/>
      <c r="G82" s="3"/>
      <c r="H82" s="3"/>
      <c r="I82" s="34"/>
      <c r="J82" s="3"/>
      <c r="K82" s="3"/>
      <c r="L82" s="3"/>
      <c r="M82" s="3"/>
      <c r="N82" s="3"/>
      <c r="O82" s="3"/>
      <c r="P82" s="34"/>
      <c r="Q82" s="10"/>
      <c r="R82" s="10"/>
      <c r="S82" s="3"/>
      <c r="T82" s="3"/>
      <c r="U82" s="3"/>
      <c r="V82" s="3"/>
      <c r="W82" s="3"/>
      <c r="X82" s="3"/>
      <c r="Y82" s="3"/>
      <c r="Z82" s="3"/>
    </row>
    <row r="83" spans="2:26">
      <c r="B83" s="3"/>
      <c r="C83" s="3"/>
      <c r="D83" s="26"/>
      <c r="E83" s="3"/>
      <c r="F83" s="3"/>
      <c r="G83" s="3"/>
      <c r="H83" s="3"/>
      <c r="I83" s="34"/>
      <c r="J83" s="3"/>
      <c r="K83" s="3"/>
      <c r="L83" s="3"/>
      <c r="M83" s="3"/>
      <c r="N83" s="3"/>
      <c r="O83" s="3"/>
      <c r="P83" s="34"/>
      <c r="Q83" s="10"/>
      <c r="R83" s="10"/>
      <c r="S83" s="3"/>
      <c r="T83" s="3"/>
      <c r="U83" s="3"/>
      <c r="V83" s="3"/>
      <c r="W83" s="3"/>
      <c r="X83" s="3"/>
      <c r="Y83" s="3"/>
      <c r="Z83" s="3"/>
    </row>
    <row r="84" spans="2:26">
      <c r="B84" s="3"/>
      <c r="C84" s="3"/>
      <c r="D84" s="26"/>
      <c r="E84" s="3"/>
      <c r="F84" s="3"/>
      <c r="G84" s="3"/>
      <c r="H84" s="3"/>
      <c r="I84" s="34"/>
      <c r="J84" s="3"/>
      <c r="K84" s="3"/>
      <c r="L84" s="3"/>
      <c r="M84" s="3"/>
      <c r="N84" s="3"/>
      <c r="O84" s="3"/>
      <c r="P84" s="34"/>
      <c r="Q84" s="10"/>
      <c r="R84" s="10"/>
      <c r="S84" s="3"/>
      <c r="T84" s="3"/>
      <c r="U84" s="3"/>
      <c r="V84" s="3"/>
      <c r="W84" s="3"/>
      <c r="X84" s="3"/>
      <c r="Y84" s="3"/>
      <c r="Z84" s="3"/>
    </row>
    <row r="85" spans="2:26">
      <c r="B85" s="3"/>
      <c r="C85" s="3"/>
      <c r="D85" s="26"/>
      <c r="E85" s="3"/>
      <c r="F85" s="3"/>
      <c r="G85" s="3"/>
      <c r="H85" s="3"/>
      <c r="I85" s="34"/>
      <c r="J85" s="3"/>
      <c r="K85" s="3"/>
      <c r="L85" s="3"/>
      <c r="M85" s="3"/>
      <c r="N85" s="3"/>
      <c r="O85" s="3"/>
      <c r="P85" s="34"/>
      <c r="Q85" s="10"/>
      <c r="R85" s="10"/>
      <c r="S85" s="3"/>
      <c r="T85" s="3"/>
      <c r="U85" s="3"/>
      <c r="V85" s="3"/>
      <c r="W85" s="3"/>
      <c r="X85" s="3"/>
      <c r="Y85" s="3"/>
      <c r="Z85" s="3"/>
    </row>
    <row r="86" spans="2:26">
      <c r="B86" s="3"/>
      <c r="C86" s="3"/>
      <c r="D86" s="26"/>
      <c r="E86" s="3"/>
      <c r="F86" s="3"/>
      <c r="G86" s="3"/>
      <c r="H86" s="3"/>
      <c r="I86" s="34"/>
      <c r="J86" s="3"/>
      <c r="K86" s="3"/>
      <c r="L86" s="3"/>
      <c r="M86" s="3"/>
      <c r="N86" s="3"/>
      <c r="O86" s="3"/>
      <c r="P86" s="34"/>
      <c r="Q86" s="10"/>
      <c r="R86" s="10"/>
      <c r="S86" s="3"/>
      <c r="T86" s="3"/>
      <c r="U86" s="3"/>
      <c r="V86" s="3"/>
      <c r="W86" s="3"/>
      <c r="X86" s="3"/>
      <c r="Y86" s="3"/>
      <c r="Z86" s="3"/>
    </row>
    <row r="87" spans="2:26">
      <c r="B87" s="3"/>
      <c r="C87" s="3"/>
      <c r="D87" s="26"/>
      <c r="E87" s="3"/>
      <c r="F87" s="3"/>
      <c r="G87" s="3"/>
      <c r="H87" s="3"/>
      <c r="I87" s="34"/>
      <c r="J87" s="3"/>
      <c r="K87" s="3"/>
      <c r="L87" s="3"/>
      <c r="M87" s="3"/>
      <c r="N87" s="3"/>
      <c r="O87" s="3"/>
      <c r="P87" s="34"/>
      <c r="Q87" s="10"/>
      <c r="R87" s="10"/>
      <c r="S87" s="3"/>
      <c r="T87" s="3"/>
      <c r="U87" s="3"/>
      <c r="V87" s="3"/>
      <c r="W87" s="3"/>
      <c r="X87" s="3"/>
      <c r="Y87" s="3"/>
      <c r="Z87" s="3"/>
    </row>
    <row r="88" spans="2:26">
      <c r="B88" s="3"/>
      <c r="C88" s="3"/>
      <c r="D88" s="26"/>
      <c r="E88" s="3"/>
      <c r="F88" s="3"/>
      <c r="G88" s="3"/>
      <c r="H88" s="3"/>
      <c r="I88" s="34"/>
      <c r="J88" s="3"/>
      <c r="K88" s="3"/>
      <c r="L88" s="3"/>
      <c r="M88" s="3"/>
      <c r="N88" s="3"/>
      <c r="O88" s="3"/>
      <c r="P88" s="34"/>
      <c r="Q88" s="10"/>
      <c r="R88" s="10"/>
      <c r="S88" s="3"/>
      <c r="T88" s="3"/>
      <c r="U88" s="3"/>
      <c r="V88" s="3"/>
      <c r="W88" s="3"/>
      <c r="X88" s="3"/>
      <c r="Y88" s="3"/>
      <c r="Z88" s="3"/>
    </row>
    <row r="89" spans="2:26">
      <c r="B89" s="3"/>
      <c r="C89" s="3"/>
      <c r="D89" s="26"/>
      <c r="E89" s="3"/>
      <c r="F89" s="3"/>
      <c r="G89" s="3"/>
      <c r="H89" s="3"/>
      <c r="I89" s="34"/>
      <c r="J89" s="3"/>
      <c r="K89" s="3"/>
      <c r="L89" s="3"/>
      <c r="M89" s="3"/>
      <c r="N89" s="3"/>
      <c r="O89" s="3"/>
      <c r="P89" s="34"/>
      <c r="Q89" s="10"/>
      <c r="R89" s="10"/>
      <c r="S89" s="3"/>
      <c r="T89" s="3"/>
      <c r="U89" s="3"/>
      <c r="V89" s="3"/>
      <c r="W89" s="3"/>
      <c r="X89" s="3"/>
      <c r="Y89" s="3"/>
      <c r="Z89" s="3"/>
    </row>
    <row r="90" spans="2:26">
      <c r="B90" s="3"/>
      <c r="C90" s="3"/>
      <c r="D90" s="26"/>
      <c r="E90" s="3"/>
      <c r="F90" s="3"/>
      <c r="G90" s="3"/>
      <c r="H90" s="3"/>
      <c r="I90" s="34"/>
      <c r="J90" s="3"/>
      <c r="K90" s="3"/>
      <c r="L90" s="3"/>
      <c r="M90" s="3"/>
      <c r="N90" s="3"/>
      <c r="O90" s="3"/>
      <c r="P90" s="34"/>
      <c r="Q90" s="10"/>
      <c r="R90" s="10"/>
      <c r="S90" s="3"/>
      <c r="T90" s="3"/>
      <c r="U90" s="3"/>
      <c r="V90" s="3"/>
      <c r="W90" s="3"/>
      <c r="X90" s="3"/>
      <c r="Y90" s="3"/>
      <c r="Z90" s="3"/>
    </row>
    <row r="91" spans="2:26">
      <c r="B91" s="3"/>
      <c r="C91" s="3"/>
      <c r="D91" s="26"/>
      <c r="E91" s="3"/>
      <c r="F91" s="3"/>
      <c r="G91" s="3"/>
      <c r="H91" s="3"/>
      <c r="I91" s="34"/>
      <c r="J91" s="3"/>
      <c r="K91" s="3"/>
      <c r="L91" s="3"/>
      <c r="M91" s="3"/>
      <c r="N91" s="3"/>
      <c r="O91" s="3"/>
      <c r="P91" s="34"/>
      <c r="Q91" s="10"/>
      <c r="R91" s="10"/>
      <c r="S91" s="3"/>
      <c r="T91" s="3"/>
      <c r="U91" s="3"/>
      <c r="V91" s="3"/>
      <c r="W91" s="3"/>
      <c r="X91" s="3"/>
      <c r="Y91" s="3"/>
      <c r="Z91" s="3"/>
    </row>
    <row r="92" spans="2:26">
      <c r="B92" s="3"/>
      <c r="C92" s="3"/>
      <c r="D92" s="26"/>
      <c r="E92" s="3"/>
      <c r="F92" s="3"/>
      <c r="G92" s="3"/>
      <c r="H92" s="3"/>
      <c r="I92" s="34"/>
      <c r="J92" s="3"/>
      <c r="K92" s="3"/>
      <c r="L92" s="3"/>
      <c r="M92" s="3"/>
      <c r="N92" s="3"/>
      <c r="O92" s="3"/>
      <c r="P92" s="34"/>
      <c r="Q92" s="10"/>
      <c r="R92" s="10"/>
      <c r="S92" s="3"/>
      <c r="T92" s="3"/>
      <c r="U92" s="3"/>
      <c r="V92" s="3"/>
      <c r="W92" s="3"/>
      <c r="X92" s="3"/>
      <c r="Y92" s="3"/>
      <c r="Z92" s="3"/>
    </row>
    <row r="93" spans="2:26">
      <c r="B93" s="3"/>
      <c r="C93" s="3"/>
      <c r="D93" s="26"/>
      <c r="E93" s="3"/>
      <c r="F93" s="3"/>
      <c r="G93" s="3"/>
      <c r="H93" s="3"/>
      <c r="I93" s="34"/>
      <c r="J93" s="3"/>
      <c r="K93" s="3"/>
      <c r="L93" s="3"/>
      <c r="M93" s="3"/>
      <c r="N93" s="3"/>
      <c r="O93" s="3"/>
      <c r="P93" s="34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2:26">
      <c r="B94" s="3"/>
      <c r="C94" s="3"/>
      <c r="D94" s="26"/>
      <c r="E94" s="3"/>
      <c r="F94" s="3"/>
      <c r="G94" s="3"/>
      <c r="H94" s="3"/>
      <c r="I94" s="34"/>
      <c r="J94" s="3"/>
      <c r="K94" s="3"/>
      <c r="L94" s="3"/>
      <c r="M94" s="3"/>
      <c r="N94" s="3"/>
      <c r="O94" s="3"/>
      <c r="P94" s="34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2:26">
      <c r="B95" s="3"/>
      <c r="C95" s="3"/>
      <c r="D95" s="26"/>
      <c r="E95" s="3"/>
      <c r="F95" s="3"/>
      <c r="G95" s="3"/>
      <c r="H95" s="3"/>
      <c r="I95" s="34"/>
      <c r="J95" s="3"/>
      <c r="K95" s="3"/>
      <c r="L95" s="3"/>
      <c r="M95" s="3"/>
      <c r="N95" s="3"/>
      <c r="O95" s="3"/>
      <c r="P95" s="34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2:26">
      <c r="B96" s="3"/>
      <c r="C96" s="3"/>
      <c r="D96" s="26"/>
      <c r="E96" s="3"/>
      <c r="F96" s="3"/>
      <c r="G96" s="3"/>
      <c r="H96" s="3"/>
      <c r="I96" s="34"/>
      <c r="J96" s="3"/>
      <c r="K96" s="3"/>
      <c r="L96" s="3"/>
      <c r="M96" s="3"/>
      <c r="N96" s="3"/>
      <c r="O96" s="3"/>
      <c r="P96" s="34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2:26">
      <c r="B97" s="3"/>
      <c r="C97" s="3"/>
      <c r="D97" s="26"/>
      <c r="E97" s="3"/>
      <c r="F97" s="3"/>
      <c r="G97" s="3"/>
      <c r="H97" s="3"/>
      <c r="I97" s="34"/>
      <c r="J97" s="3"/>
      <c r="K97" s="3"/>
      <c r="L97" s="3"/>
      <c r="M97" s="3"/>
      <c r="N97" s="3"/>
      <c r="O97" s="3"/>
      <c r="P97" s="34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2:26">
      <c r="B98" s="3"/>
      <c r="C98" s="3"/>
      <c r="D98" s="26"/>
      <c r="E98" s="3"/>
      <c r="F98" s="3"/>
      <c r="G98" s="3"/>
      <c r="H98" s="3"/>
      <c r="I98" s="34"/>
      <c r="J98" s="3"/>
      <c r="K98" s="3"/>
      <c r="L98" s="3"/>
      <c r="M98" s="3"/>
      <c r="N98" s="3"/>
      <c r="O98" s="3"/>
      <c r="P98" s="34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2:26">
      <c r="B99" s="3"/>
      <c r="C99" s="3"/>
      <c r="D99" s="26"/>
      <c r="E99" s="3"/>
      <c r="F99" s="3"/>
      <c r="G99" s="3"/>
      <c r="H99" s="3"/>
      <c r="I99" s="34"/>
      <c r="J99" s="3"/>
      <c r="K99" s="3"/>
      <c r="L99" s="3"/>
      <c r="M99" s="3"/>
      <c r="N99" s="3"/>
      <c r="O99" s="3"/>
      <c r="P99" s="34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2:26">
      <c r="B100" s="3"/>
      <c r="C100" s="3"/>
      <c r="D100" s="26"/>
      <c r="E100" s="3"/>
      <c r="F100" s="3"/>
      <c r="G100" s="3"/>
      <c r="H100" s="3"/>
      <c r="I100" s="34"/>
      <c r="J100" s="3"/>
      <c r="K100" s="3"/>
      <c r="L100" s="3"/>
      <c r="M100" s="3"/>
      <c r="N100" s="3"/>
      <c r="O100" s="3"/>
      <c r="P100" s="34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2:26">
      <c r="B101" s="3"/>
      <c r="C101" s="3"/>
      <c r="D101" s="26"/>
      <c r="E101" s="3"/>
      <c r="F101" s="3"/>
      <c r="G101" s="3"/>
      <c r="H101" s="3"/>
      <c r="I101" s="34"/>
      <c r="J101" s="3"/>
      <c r="K101" s="3"/>
      <c r="L101" s="3"/>
      <c r="M101" s="3"/>
      <c r="N101" s="3"/>
      <c r="O101" s="3"/>
      <c r="P101" s="34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2:26">
      <c r="B102" s="3"/>
      <c r="C102" s="3"/>
      <c r="D102" s="26"/>
      <c r="E102" s="3"/>
      <c r="F102" s="3"/>
      <c r="G102" s="3"/>
      <c r="H102" s="3"/>
      <c r="I102" s="34"/>
      <c r="J102" s="3"/>
      <c r="K102" s="3"/>
      <c r="L102" s="3"/>
      <c r="M102" s="3"/>
      <c r="N102" s="3"/>
      <c r="O102" s="3"/>
      <c r="P102" s="34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2:26">
      <c r="B103" s="3"/>
      <c r="C103" s="3"/>
      <c r="D103" s="26"/>
      <c r="E103" s="3"/>
      <c r="F103" s="3"/>
      <c r="G103" s="3"/>
      <c r="H103" s="3"/>
      <c r="I103" s="34"/>
      <c r="J103" s="3"/>
      <c r="K103" s="3"/>
      <c r="L103" s="3"/>
      <c r="M103" s="3"/>
      <c r="N103" s="3"/>
      <c r="O103" s="3"/>
      <c r="P103" s="34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2:26">
      <c r="B104" s="3"/>
      <c r="C104" s="3"/>
      <c r="D104" s="26"/>
      <c r="E104" s="3"/>
      <c r="F104" s="3"/>
      <c r="G104" s="3"/>
      <c r="H104" s="3"/>
      <c r="I104" s="34"/>
      <c r="J104" s="3"/>
      <c r="K104" s="3"/>
      <c r="L104" s="3"/>
      <c r="M104" s="3"/>
      <c r="N104" s="3"/>
      <c r="O104" s="3"/>
      <c r="P104" s="34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2:26">
      <c r="B105" s="3"/>
      <c r="C105" s="3"/>
      <c r="D105" s="26"/>
      <c r="E105" s="3"/>
      <c r="F105" s="3"/>
      <c r="G105" s="3"/>
      <c r="H105" s="3"/>
      <c r="I105" s="34"/>
      <c r="J105" s="3"/>
      <c r="K105" s="3"/>
      <c r="L105" s="3"/>
      <c r="M105" s="3"/>
      <c r="N105" s="3"/>
      <c r="O105" s="3"/>
      <c r="P105" s="34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2:26">
      <c r="B106" s="3"/>
      <c r="C106" s="3"/>
      <c r="D106" s="26"/>
      <c r="E106" s="3"/>
      <c r="F106" s="3"/>
      <c r="G106" s="3"/>
      <c r="H106" s="3"/>
      <c r="I106" s="34"/>
      <c r="J106" s="3"/>
      <c r="K106" s="3"/>
      <c r="L106" s="3"/>
      <c r="M106" s="3"/>
      <c r="N106" s="3"/>
      <c r="O106" s="3"/>
      <c r="P106" s="34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2:26">
      <c r="B107" s="3"/>
      <c r="C107" s="3"/>
      <c r="D107" s="26"/>
      <c r="E107" s="3"/>
      <c r="F107" s="3"/>
      <c r="G107" s="3"/>
      <c r="H107" s="3"/>
      <c r="I107" s="34"/>
      <c r="J107" s="3"/>
      <c r="K107" s="3"/>
      <c r="L107" s="3"/>
      <c r="M107" s="3"/>
      <c r="N107" s="3"/>
      <c r="O107" s="3"/>
      <c r="P107" s="34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2:26">
      <c r="B108" s="3"/>
      <c r="C108" s="3"/>
      <c r="D108" s="26"/>
      <c r="E108" s="3"/>
      <c r="F108" s="3"/>
      <c r="G108" s="3"/>
      <c r="H108" s="3"/>
      <c r="I108" s="34"/>
      <c r="J108" s="3"/>
      <c r="K108" s="3"/>
      <c r="L108" s="3"/>
      <c r="M108" s="3"/>
      <c r="N108" s="3"/>
      <c r="O108" s="3"/>
      <c r="P108" s="34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2:26">
      <c r="B109" s="3"/>
      <c r="C109" s="3"/>
      <c r="D109" s="26"/>
      <c r="E109" s="3"/>
      <c r="F109" s="3"/>
      <c r="G109" s="3"/>
      <c r="H109" s="3"/>
      <c r="I109" s="34"/>
      <c r="J109" s="3"/>
      <c r="K109" s="3"/>
      <c r="L109" s="3"/>
      <c r="M109" s="3"/>
      <c r="N109" s="3"/>
      <c r="O109" s="3"/>
      <c r="P109" s="34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2:26">
      <c r="B110" s="3"/>
      <c r="C110" s="3"/>
      <c r="D110" s="26"/>
      <c r="E110" s="3"/>
      <c r="F110" s="3"/>
      <c r="G110" s="3"/>
      <c r="H110" s="3"/>
      <c r="I110" s="34"/>
      <c r="J110" s="3"/>
      <c r="K110" s="3"/>
      <c r="L110" s="3"/>
      <c r="M110" s="3"/>
      <c r="N110" s="3"/>
      <c r="O110" s="3"/>
      <c r="P110" s="34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2:26">
      <c r="B111" s="3"/>
      <c r="C111" s="3"/>
      <c r="D111" s="26"/>
      <c r="E111" s="3"/>
      <c r="F111" s="3"/>
      <c r="G111" s="3"/>
      <c r="H111" s="3"/>
      <c r="I111" s="34"/>
      <c r="J111" s="3"/>
      <c r="K111" s="3"/>
      <c r="L111" s="3"/>
      <c r="M111" s="3"/>
      <c r="N111" s="3"/>
      <c r="O111" s="3"/>
      <c r="P111" s="34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2:26">
      <c r="B112" s="3"/>
      <c r="C112" s="3"/>
      <c r="D112" s="26"/>
      <c r="E112" s="3"/>
      <c r="F112" s="3"/>
      <c r="G112" s="3"/>
      <c r="H112" s="3"/>
      <c r="I112" s="34"/>
      <c r="J112" s="3"/>
      <c r="K112" s="3"/>
      <c r="L112" s="3"/>
      <c r="M112" s="3"/>
      <c r="N112" s="3"/>
      <c r="O112" s="3"/>
      <c r="P112" s="34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2:26">
      <c r="B113" s="3"/>
      <c r="C113" s="3"/>
      <c r="D113" s="26"/>
      <c r="E113" s="3"/>
      <c r="F113" s="3"/>
      <c r="G113" s="3"/>
      <c r="H113" s="3"/>
      <c r="I113" s="34"/>
      <c r="J113" s="3"/>
      <c r="K113" s="3"/>
      <c r="L113" s="3"/>
      <c r="M113" s="3"/>
      <c r="N113" s="3"/>
      <c r="O113" s="3"/>
      <c r="P113" s="34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2:26">
      <c r="B114" s="3"/>
      <c r="C114" s="3"/>
      <c r="D114" s="26"/>
      <c r="E114" s="3"/>
      <c r="F114" s="3"/>
      <c r="G114" s="3"/>
      <c r="H114" s="3"/>
      <c r="I114" s="34"/>
      <c r="J114" s="3"/>
      <c r="K114" s="3"/>
      <c r="L114" s="3"/>
      <c r="M114" s="3"/>
      <c r="N114" s="3"/>
      <c r="O114" s="3"/>
      <c r="P114" s="34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2:26">
      <c r="B115" s="3"/>
      <c r="C115" s="3"/>
      <c r="D115" s="26"/>
      <c r="E115" s="3"/>
      <c r="F115" s="3"/>
      <c r="G115" s="3"/>
      <c r="H115" s="3"/>
      <c r="I115" s="34"/>
      <c r="J115" s="3"/>
      <c r="K115" s="3"/>
      <c r="L115" s="3"/>
      <c r="M115" s="3"/>
      <c r="N115" s="3"/>
      <c r="O115" s="3"/>
      <c r="P115" s="34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2:26">
      <c r="B116" s="3"/>
      <c r="C116" s="3"/>
      <c r="D116" s="26"/>
      <c r="E116" s="3"/>
      <c r="F116" s="3"/>
      <c r="G116" s="3"/>
      <c r="H116" s="3"/>
      <c r="I116" s="34"/>
      <c r="J116" s="3"/>
      <c r="K116" s="3"/>
      <c r="L116" s="3"/>
      <c r="M116" s="3"/>
      <c r="N116" s="3"/>
      <c r="O116" s="3"/>
      <c r="P116" s="34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2:26">
      <c r="B117" s="3"/>
      <c r="C117" s="3"/>
      <c r="D117" s="26"/>
      <c r="E117" s="3"/>
      <c r="F117" s="3"/>
      <c r="G117" s="3"/>
      <c r="H117" s="3"/>
      <c r="I117" s="34"/>
      <c r="J117" s="3"/>
      <c r="K117" s="3"/>
      <c r="L117" s="3"/>
      <c r="M117" s="3"/>
      <c r="N117" s="3"/>
      <c r="O117" s="3"/>
      <c r="P117" s="34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2:26">
      <c r="B118" s="3"/>
      <c r="C118" s="3"/>
      <c r="D118" s="26"/>
      <c r="E118" s="3"/>
      <c r="F118" s="3"/>
      <c r="G118" s="3"/>
      <c r="H118" s="3"/>
      <c r="I118" s="34"/>
      <c r="J118" s="3"/>
      <c r="K118" s="3"/>
      <c r="L118" s="3"/>
      <c r="M118" s="3"/>
      <c r="N118" s="3"/>
      <c r="O118" s="3"/>
      <c r="P118" s="34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2:26">
      <c r="B119" s="3"/>
      <c r="C119" s="3"/>
      <c r="D119" s="26"/>
      <c r="E119" s="3"/>
      <c r="F119" s="3"/>
      <c r="G119" s="3"/>
      <c r="H119" s="3"/>
      <c r="I119" s="34"/>
      <c r="J119" s="3"/>
      <c r="K119" s="3"/>
      <c r="L119" s="3"/>
      <c r="M119" s="3"/>
      <c r="N119" s="3"/>
      <c r="O119" s="3"/>
      <c r="P119" s="34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2:26">
      <c r="B120" s="3"/>
      <c r="C120" s="3"/>
      <c r="D120" s="26"/>
      <c r="E120" s="3"/>
      <c r="F120" s="3"/>
      <c r="G120" s="3"/>
      <c r="H120" s="3"/>
      <c r="I120" s="34"/>
      <c r="J120" s="3"/>
      <c r="K120" s="3"/>
      <c r="L120" s="3"/>
      <c r="M120" s="3"/>
      <c r="N120" s="3"/>
      <c r="O120" s="3"/>
      <c r="P120" s="34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2:26">
      <c r="B121" s="3"/>
      <c r="C121" s="3"/>
      <c r="D121" s="26"/>
      <c r="E121" s="3"/>
      <c r="F121" s="3"/>
      <c r="G121" s="3"/>
      <c r="H121" s="3"/>
      <c r="I121" s="34"/>
      <c r="J121" s="3"/>
      <c r="K121" s="3"/>
      <c r="L121" s="3"/>
      <c r="M121" s="3"/>
      <c r="N121" s="3"/>
      <c r="O121" s="3"/>
      <c r="P121" s="34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2:26">
      <c r="B122" s="3"/>
      <c r="C122" s="3"/>
      <c r="D122" s="26"/>
      <c r="E122" s="3"/>
      <c r="F122" s="3"/>
      <c r="G122" s="3"/>
      <c r="H122" s="3"/>
      <c r="I122" s="34"/>
      <c r="J122" s="3"/>
      <c r="K122" s="3"/>
      <c r="L122" s="3"/>
      <c r="M122" s="3"/>
      <c r="N122" s="3"/>
      <c r="O122" s="3"/>
      <c r="P122" s="34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2:26">
      <c r="B123" s="3"/>
      <c r="C123" s="3"/>
      <c r="D123" s="26"/>
      <c r="E123" s="3"/>
      <c r="F123" s="3"/>
      <c r="G123" s="3"/>
      <c r="H123" s="3"/>
      <c r="I123" s="34"/>
      <c r="J123" s="3"/>
      <c r="K123" s="3"/>
      <c r="L123" s="3"/>
      <c r="M123" s="3"/>
      <c r="N123" s="3"/>
      <c r="O123" s="3"/>
      <c r="P123" s="34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2:26">
      <c r="B124" s="3"/>
      <c r="C124" s="3"/>
      <c r="D124" s="26"/>
      <c r="E124" s="3"/>
      <c r="F124" s="3"/>
      <c r="G124" s="3"/>
      <c r="H124" s="3"/>
      <c r="I124" s="34"/>
      <c r="J124" s="3"/>
      <c r="K124" s="3"/>
      <c r="L124" s="3"/>
      <c r="M124" s="3"/>
      <c r="N124" s="3"/>
      <c r="O124" s="3"/>
      <c r="P124" s="34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2:26">
      <c r="B125" s="3"/>
      <c r="C125" s="3"/>
      <c r="D125" s="26"/>
      <c r="E125" s="3"/>
      <c r="F125" s="3"/>
      <c r="G125" s="3"/>
      <c r="H125" s="3"/>
      <c r="I125" s="34"/>
      <c r="J125" s="3"/>
      <c r="K125" s="3"/>
      <c r="L125" s="3"/>
      <c r="M125" s="3"/>
      <c r="N125" s="3"/>
      <c r="O125" s="3"/>
      <c r="P125" s="34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2:26">
      <c r="B126" s="3"/>
      <c r="C126" s="3"/>
      <c r="D126" s="26"/>
      <c r="E126" s="3"/>
      <c r="F126" s="3"/>
      <c r="G126" s="3"/>
      <c r="H126" s="3"/>
      <c r="I126" s="34"/>
      <c r="J126" s="3"/>
      <c r="K126" s="3"/>
      <c r="L126" s="3"/>
      <c r="M126" s="3"/>
      <c r="N126" s="3"/>
      <c r="O126" s="3"/>
      <c r="P126" s="34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2:26">
      <c r="B127" s="3"/>
      <c r="C127" s="3"/>
      <c r="D127" s="26"/>
      <c r="E127" s="3"/>
      <c r="F127" s="3"/>
      <c r="G127" s="3"/>
      <c r="H127" s="3"/>
      <c r="I127" s="34"/>
      <c r="J127" s="3"/>
      <c r="K127" s="3"/>
      <c r="L127" s="3"/>
      <c r="M127" s="3"/>
      <c r="N127" s="3"/>
      <c r="O127" s="3"/>
      <c r="P127" s="34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2:26">
      <c r="B128" s="3"/>
      <c r="C128" s="3"/>
      <c r="D128" s="26"/>
      <c r="E128" s="3"/>
      <c r="F128" s="3"/>
      <c r="G128" s="3"/>
      <c r="H128" s="3"/>
      <c r="I128" s="34"/>
      <c r="J128" s="3"/>
      <c r="K128" s="3"/>
      <c r="L128" s="3"/>
      <c r="M128" s="3"/>
      <c r="N128" s="3"/>
      <c r="O128" s="3"/>
      <c r="P128" s="34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2:26">
      <c r="B129" s="3"/>
      <c r="C129" s="3"/>
      <c r="D129" s="26"/>
      <c r="E129" s="3"/>
      <c r="F129" s="3"/>
      <c r="G129" s="3"/>
      <c r="H129" s="3"/>
      <c r="I129" s="34"/>
      <c r="J129" s="3"/>
      <c r="K129" s="3"/>
      <c r="L129" s="3"/>
      <c r="M129" s="3"/>
      <c r="N129" s="3"/>
      <c r="O129" s="3"/>
      <c r="P129" s="34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2:26">
      <c r="B130" s="3"/>
      <c r="C130" s="3"/>
      <c r="D130" s="26"/>
      <c r="E130" s="3"/>
      <c r="F130" s="3"/>
      <c r="G130" s="3"/>
      <c r="H130" s="3"/>
      <c r="I130" s="34"/>
      <c r="J130" s="3"/>
      <c r="K130" s="3"/>
      <c r="L130" s="3"/>
      <c r="M130" s="3"/>
      <c r="N130" s="3"/>
      <c r="O130" s="3"/>
      <c r="P130" s="34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2:26">
      <c r="B131" s="3"/>
      <c r="C131" s="3"/>
      <c r="D131" s="26"/>
      <c r="E131" s="3"/>
      <c r="F131" s="3"/>
      <c r="G131" s="3"/>
      <c r="H131" s="3"/>
      <c r="I131" s="34"/>
      <c r="J131" s="3"/>
      <c r="K131" s="3"/>
      <c r="L131" s="3"/>
      <c r="M131" s="3"/>
      <c r="N131" s="3"/>
      <c r="O131" s="3"/>
      <c r="P131" s="34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2:26">
      <c r="B132" s="3"/>
      <c r="C132" s="3"/>
      <c r="D132" s="26"/>
      <c r="E132" s="3"/>
      <c r="F132" s="3"/>
      <c r="G132" s="3"/>
      <c r="H132" s="3"/>
      <c r="I132" s="34"/>
      <c r="J132" s="3"/>
      <c r="K132" s="3"/>
      <c r="L132" s="3"/>
      <c r="M132" s="3"/>
      <c r="N132" s="3"/>
      <c r="O132" s="3"/>
      <c r="P132" s="34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2:26">
      <c r="B133" s="3"/>
      <c r="C133" s="3"/>
      <c r="D133" s="26"/>
      <c r="E133" s="3"/>
      <c r="F133" s="3"/>
      <c r="G133" s="3"/>
      <c r="H133" s="3"/>
      <c r="I133" s="34"/>
      <c r="J133" s="3"/>
      <c r="K133" s="3"/>
      <c r="L133" s="3"/>
      <c r="M133" s="3"/>
      <c r="N133" s="3"/>
      <c r="O133" s="3"/>
      <c r="P133" s="34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2:26">
      <c r="B134" s="3"/>
      <c r="C134" s="3"/>
      <c r="D134" s="26"/>
      <c r="E134" s="3"/>
      <c r="F134" s="3"/>
      <c r="G134" s="3"/>
      <c r="H134" s="3"/>
      <c r="I134" s="34"/>
      <c r="J134" s="3"/>
      <c r="K134" s="3"/>
      <c r="L134" s="3"/>
      <c r="M134" s="3"/>
      <c r="N134" s="3"/>
      <c r="O134" s="3"/>
      <c r="P134" s="34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2:26">
      <c r="B135" s="3"/>
      <c r="C135" s="3"/>
      <c r="D135" s="26"/>
      <c r="E135" s="3"/>
      <c r="F135" s="3"/>
      <c r="G135" s="3"/>
      <c r="H135" s="3"/>
      <c r="I135" s="34"/>
      <c r="J135" s="3"/>
      <c r="K135" s="3"/>
      <c r="L135" s="3"/>
      <c r="M135" s="3"/>
      <c r="N135" s="3"/>
      <c r="O135" s="3"/>
      <c r="P135" s="34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2:26">
      <c r="B136" s="3"/>
      <c r="C136" s="3"/>
      <c r="D136" s="26"/>
      <c r="E136" s="3"/>
      <c r="F136" s="3"/>
      <c r="G136" s="3"/>
      <c r="H136" s="3"/>
      <c r="I136" s="34"/>
      <c r="J136" s="3"/>
      <c r="K136" s="3"/>
      <c r="L136" s="3"/>
      <c r="M136" s="3"/>
      <c r="N136" s="3"/>
      <c r="O136" s="3"/>
      <c r="P136" s="34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2:26">
      <c r="B137" s="3"/>
      <c r="C137" s="3"/>
      <c r="D137" s="26"/>
      <c r="E137" s="3"/>
      <c r="F137" s="3"/>
      <c r="G137" s="3"/>
      <c r="H137" s="3"/>
      <c r="I137" s="34"/>
      <c r="J137" s="3"/>
      <c r="K137" s="3"/>
      <c r="L137" s="3"/>
      <c r="M137" s="3"/>
      <c r="N137" s="3"/>
      <c r="O137" s="3"/>
      <c r="P137" s="34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2:26">
      <c r="B138" s="3"/>
      <c r="C138" s="3"/>
      <c r="D138" s="26"/>
      <c r="E138" s="3"/>
      <c r="F138" s="3"/>
      <c r="G138" s="3"/>
      <c r="H138" s="3"/>
      <c r="I138" s="34"/>
      <c r="J138" s="3"/>
      <c r="K138" s="3"/>
      <c r="L138" s="3"/>
      <c r="M138" s="3"/>
      <c r="N138" s="3"/>
      <c r="O138" s="3"/>
      <c r="P138" s="34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2:26">
      <c r="B139" s="3"/>
      <c r="C139" s="3"/>
      <c r="D139" s="26"/>
      <c r="E139" s="3"/>
      <c r="F139" s="3"/>
      <c r="G139" s="3"/>
      <c r="H139" s="3"/>
      <c r="I139" s="34"/>
      <c r="J139" s="3"/>
      <c r="K139" s="3"/>
      <c r="L139" s="3"/>
      <c r="M139" s="3"/>
      <c r="N139" s="3"/>
      <c r="O139" s="3"/>
      <c r="P139" s="34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2:26">
      <c r="B140" s="3"/>
      <c r="C140" s="3"/>
      <c r="D140" s="26"/>
      <c r="E140" s="3"/>
      <c r="F140" s="3"/>
      <c r="G140" s="3"/>
      <c r="H140" s="3"/>
      <c r="I140" s="34"/>
      <c r="J140" s="3"/>
      <c r="K140" s="3"/>
      <c r="L140" s="3"/>
      <c r="M140" s="3"/>
      <c r="N140" s="3"/>
      <c r="O140" s="3"/>
      <c r="P140" s="34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2:26">
      <c r="B141" s="3"/>
      <c r="C141" s="3"/>
      <c r="D141" s="26"/>
      <c r="E141" s="3"/>
      <c r="F141" s="3"/>
      <c r="G141" s="3"/>
      <c r="H141" s="3"/>
      <c r="I141" s="34"/>
      <c r="J141" s="3"/>
      <c r="K141" s="3"/>
      <c r="L141" s="3"/>
      <c r="M141" s="3"/>
      <c r="N141" s="3"/>
      <c r="O141" s="3"/>
      <c r="P141" s="34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2:26">
      <c r="B142" s="3"/>
      <c r="C142" s="3"/>
      <c r="D142" s="26"/>
      <c r="E142" s="3"/>
      <c r="F142" s="3"/>
      <c r="G142" s="3"/>
      <c r="H142" s="3"/>
      <c r="I142" s="34"/>
      <c r="J142" s="3"/>
      <c r="K142" s="3"/>
      <c r="L142" s="3"/>
      <c r="M142" s="3"/>
      <c r="N142" s="3"/>
      <c r="O142" s="3"/>
      <c r="P142" s="34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2:26">
      <c r="B143" s="3"/>
      <c r="C143" s="3"/>
      <c r="D143" s="26"/>
      <c r="E143" s="3"/>
      <c r="F143" s="3"/>
      <c r="G143" s="3"/>
      <c r="H143" s="3"/>
      <c r="I143" s="34"/>
      <c r="J143" s="3"/>
      <c r="K143" s="3"/>
      <c r="L143" s="3"/>
      <c r="M143" s="3"/>
      <c r="N143" s="3"/>
      <c r="O143" s="3"/>
      <c r="P143" s="34"/>
      <c r="Q143" s="3"/>
      <c r="R143" s="3"/>
      <c r="S143" s="3"/>
      <c r="T143" s="3"/>
      <c r="U143" s="3"/>
      <c r="V143" s="3"/>
      <c r="W143" s="3"/>
      <c r="X143" s="3"/>
      <c r="Y143" s="3"/>
      <c r="Z143" s="3"/>
    </row>
  </sheetData>
  <mergeCells count="7">
    <mergeCell ref="B3:U3"/>
    <mergeCell ref="B4:U4"/>
    <mergeCell ref="B5:U5"/>
    <mergeCell ref="E9:I9"/>
    <mergeCell ref="L9:P9"/>
    <mergeCell ref="B6:S6"/>
    <mergeCell ref="S9:U9"/>
  </mergeCells>
  <phoneticPr fontId="0" type="noConversion"/>
  <pageMargins left="0.5" right="0.25" top="0.21" bottom="0.11" header="0.17" footer="0.17"/>
  <pageSetup scale="68" orientation="landscape" r:id="rId1"/>
  <headerFooter alignWithMargins="0">
    <oddFooter>&amp;C&amp;D&amp;Z&amp;F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:B7"/>
  <sheetViews>
    <sheetView workbookViewId="0">
      <selection sqref="A1:B7"/>
    </sheetView>
  </sheetViews>
  <sheetFormatPr defaultRowHeight="12.75"/>
  <sheetData>
    <row r="3" spans="1:2">
      <c r="A3" s="73"/>
    </row>
    <row r="5" spans="1:2">
      <c r="A5" s="74"/>
    </row>
    <row r="7" spans="1:2">
      <c r="B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CC-SORE</vt:lpstr>
      <vt:lpstr>Sheet1</vt:lpstr>
      <vt:lpstr>'CC-SORE'!Print_Area</vt:lpstr>
    </vt:vector>
  </TitlesOfParts>
  <Company>MBTA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pxb1711</dc:creator>
  <cp:lastModifiedBy> End User</cp:lastModifiedBy>
  <cp:lastPrinted>2013-10-03T16:02:08Z</cp:lastPrinted>
  <dcterms:created xsi:type="dcterms:W3CDTF">2003-05-12T17:45:38Z</dcterms:created>
  <dcterms:modified xsi:type="dcterms:W3CDTF">2013-10-03T16:02:22Z</dcterms:modified>
</cp:coreProperties>
</file>