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72" windowWidth="19428" windowHeight="4500" tabRatio="873" activeTab="4"/>
  </bookViews>
  <sheets>
    <sheet name="Planned vs Actual_Chart 1" sheetId="21" r:id="rId1"/>
    <sheet name="Planned vs Actual_Chart 2" sheetId="28" r:id="rId2"/>
    <sheet name="Planned vs Actual_Chart 3" sheetId="20" r:id="rId3"/>
    <sheet name="Actual_Chart 4" sheetId="27" r:id="rId4"/>
    <sheet name="Planned vs Actual_Chart 5" sheetId="18" r:id="rId5"/>
    <sheet name="FY14 Comp" sheetId="26" r:id="rId6"/>
    <sheet name="Percentages" sheetId="1" r:id="rId7"/>
    <sheet name="Absolutes" sheetId="6" r:id="rId8"/>
  </sheets>
  <definedNames>
    <definedName name="_xlnm._FilterDatabase" localSheetId="5" hidden="1">'FY14 Comp'!$A$1:$H$1608</definedName>
    <definedName name="_xlnm.Print_Area" localSheetId="7">Absolutes!$A$1:$I$18</definedName>
    <definedName name="_xlnm.Print_Area" localSheetId="6">Percentages!$G$1:$BY$19</definedName>
  </definedNames>
  <calcPr calcId="145621" calcMode="manual"/>
</workbook>
</file>

<file path=xl/calcChain.xml><?xml version="1.0" encoding="utf-8"?>
<calcChain xmlns="http://schemas.openxmlformats.org/spreadsheetml/2006/main">
  <c r="I31" i="6" l="1"/>
  <c r="A65" i="6" s="1"/>
  <c r="A66" i="6" s="1"/>
  <c r="A67" i="6" s="1"/>
  <c r="H31" i="6"/>
  <c r="A61" i="6" s="1"/>
  <c r="A62" i="6" s="1"/>
  <c r="A63" i="6" s="1"/>
  <c r="G31" i="6"/>
  <c r="A57" i="6" s="1"/>
  <c r="A58" i="6" s="1"/>
  <c r="A59" i="6" s="1"/>
  <c r="F31" i="6"/>
  <c r="A53" i="6" s="1"/>
  <c r="A54" i="6" s="1"/>
  <c r="A55" i="6" s="1"/>
  <c r="E31" i="6"/>
  <c r="A49" i="6" s="1"/>
  <c r="A50" i="6" s="1"/>
  <c r="A51" i="6" s="1"/>
  <c r="D31" i="6"/>
  <c r="A45" i="6" s="1"/>
  <c r="A46" i="6" s="1"/>
  <c r="A47" i="6" s="1"/>
  <c r="C31" i="6"/>
  <c r="A42" i="6" s="1"/>
  <c r="A43" i="6" s="1"/>
  <c r="H382" i="26"/>
  <c r="H383" i="26"/>
  <c r="H384" i="26"/>
  <c r="H385" i="26"/>
  <c r="H386" i="26"/>
  <c r="H387" i="26"/>
  <c r="H388" i="26"/>
  <c r="H389" i="26"/>
  <c r="H390" i="26"/>
  <c r="H391" i="26"/>
  <c r="H392" i="26"/>
  <c r="H393" i="26"/>
  <c r="H394" i="26"/>
  <c r="H395" i="26"/>
  <c r="H396" i="26"/>
  <c r="H397" i="26"/>
  <c r="H398" i="26"/>
  <c r="H30" i="26"/>
  <c r="H399" i="26"/>
  <c r="H400" i="26"/>
  <c r="H401" i="26"/>
  <c r="H402" i="26"/>
  <c r="H1428" i="26"/>
  <c r="H403" i="26"/>
  <c r="H404" i="26"/>
  <c r="H249" i="26"/>
  <c r="H148" i="26"/>
  <c r="H405" i="26"/>
  <c r="H288" i="26"/>
  <c r="H133" i="26"/>
  <c r="H247" i="26"/>
  <c r="H406" i="26"/>
  <c r="H1456" i="26"/>
  <c r="H407" i="26"/>
  <c r="H408" i="26"/>
  <c r="H409" i="26"/>
  <c r="H410" i="26"/>
  <c r="H1401" i="26"/>
  <c r="H411" i="26"/>
  <c r="H412" i="26"/>
  <c r="H413" i="26"/>
  <c r="H414" i="26"/>
  <c r="H1544" i="26"/>
  <c r="H153" i="26"/>
  <c r="H415" i="26"/>
  <c r="H416" i="26"/>
  <c r="H1496" i="26"/>
  <c r="H16" i="26"/>
  <c r="H1443" i="26"/>
  <c r="H417" i="26"/>
  <c r="H180" i="26"/>
  <c r="H418" i="26"/>
  <c r="H419" i="26"/>
  <c r="H183" i="26"/>
  <c r="H106" i="26"/>
  <c r="H77" i="26"/>
  <c r="H420" i="26"/>
  <c r="H121" i="26"/>
  <c r="H272" i="26"/>
  <c r="H265" i="26"/>
  <c r="H421" i="26"/>
  <c r="H141" i="26"/>
  <c r="H1384" i="26"/>
  <c r="H1410" i="26"/>
  <c r="H422" i="26"/>
  <c r="H1402" i="26"/>
  <c r="H423" i="26"/>
  <c r="H184" i="26"/>
  <c r="H424" i="26"/>
  <c r="H1479" i="26"/>
  <c r="H425" i="26"/>
  <c r="H426" i="26"/>
  <c r="H427" i="26"/>
  <c r="H428" i="26"/>
  <c r="H78" i="26"/>
  <c r="H429" i="26"/>
  <c r="H1602" i="26"/>
  <c r="H18" i="26"/>
  <c r="H430" i="26"/>
  <c r="H431" i="26"/>
  <c r="H87" i="26"/>
  <c r="H1599" i="26"/>
  <c r="H1556" i="26"/>
  <c r="H432" i="26"/>
  <c r="H433" i="26"/>
  <c r="H325" i="26"/>
  <c r="H1414" i="26"/>
  <c r="H434" i="26"/>
  <c r="H435" i="26"/>
  <c r="H436" i="26"/>
  <c r="H437" i="26"/>
  <c r="H438" i="26"/>
  <c r="H439" i="26"/>
  <c r="H287" i="26"/>
  <c r="H440" i="26"/>
  <c r="H441" i="26"/>
  <c r="H266" i="26"/>
  <c r="H32" i="26"/>
  <c r="H442" i="26"/>
  <c r="H443" i="26"/>
  <c r="H444" i="26"/>
  <c r="H182" i="26"/>
  <c r="H129" i="26"/>
  <c r="H181" i="26"/>
  <c r="H445" i="26"/>
  <c r="H446" i="26"/>
  <c r="H447" i="26"/>
  <c r="H448" i="26"/>
  <c r="H449" i="26"/>
  <c r="H450" i="26"/>
  <c r="H451" i="26"/>
  <c r="H452" i="26"/>
  <c r="H453" i="26"/>
  <c r="H61" i="26"/>
  <c r="H109" i="26"/>
  <c r="H454" i="26"/>
  <c r="H378" i="26"/>
  <c r="H455" i="26"/>
  <c r="H1352" i="26"/>
  <c r="H37" i="26"/>
  <c r="H456" i="26"/>
  <c r="H303" i="26"/>
  <c r="H168" i="26"/>
  <c r="H1516" i="26"/>
  <c r="H457" i="26"/>
  <c r="H1592" i="26"/>
  <c r="H220" i="26"/>
  <c r="H197" i="26"/>
  <c r="H458" i="26"/>
  <c r="H1420" i="26"/>
  <c r="H1461" i="26"/>
  <c r="H301" i="26"/>
  <c r="H459" i="26"/>
  <c r="H460" i="26"/>
  <c r="H1576" i="26"/>
  <c r="H461" i="26"/>
  <c r="H462" i="26"/>
  <c r="H463" i="26"/>
  <c r="H464" i="26"/>
  <c r="H465" i="26"/>
  <c r="H466" i="26"/>
  <c r="H467" i="26"/>
  <c r="H43" i="26"/>
  <c r="H7" i="26"/>
  <c r="H1567" i="26"/>
  <c r="H1568" i="26"/>
  <c r="H177" i="26"/>
  <c r="H468" i="26"/>
  <c r="H469" i="26"/>
  <c r="H470" i="26"/>
  <c r="H471" i="26"/>
  <c r="H74" i="26"/>
  <c r="H472" i="26"/>
  <c r="H473" i="26"/>
  <c r="H85" i="26"/>
  <c r="H98" i="26"/>
  <c r="H171" i="26"/>
  <c r="H119" i="26"/>
  <c r="H474" i="26"/>
  <c r="H475" i="26"/>
  <c r="H1425" i="26"/>
  <c r="H476" i="26"/>
  <c r="H1405" i="26"/>
  <c r="H322" i="26"/>
  <c r="H198" i="26"/>
  <c r="H477" i="26"/>
  <c r="H478" i="26"/>
  <c r="H308" i="26"/>
  <c r="H479" i="26"/>
  <c r="H213" i="26"/>
  <c r="H480" i="26"/>
  <c r="H481" i="26"/>
  <c r="H482" i="26"/>
  <c r="H483" i="26"/>
  <c r="H484" i="26"/>
  <c r="H485" i="26"/>
  <c r="H1575" i="26"/>
  <c r="H486" i="26"/>
  <c r="H487" i="26"/>
  <c r="H120" i="26"/>
  <c r="H354" i="26"/>
  <c r="H94" i="26"/>
  <c r="H488" i="26"/>
  <c r="H489" i="26"/>
  <c r="H490" i="26"/>
  <c r="H491" i="26"/>
  <c r="H492" i="26"/>
  <c r="H493" i="26"/>
  <c r="H494" i="26"/>
  <c r="H495" i="26"/>
  <c r="H315" i="26"/>
  <c r="H144" i="26"/>
  <c r="H359" i="26"/>
  <c r="H1594" i="26"/>
  <c r="H23" i="26"/>
  <c r="H1459" i="26"/>
  <c r="H496" i="26"/>
  <c r="H497" i="26"/>
  <c r="H1505" i="26"/>
  <c r="H498" i="26"/>
  <c r="H499" i="26"/>
  <c r="H500" i="26"/>
  <c r="H501" i="26"/>
  <c r="H502" i="26"/>
  <c r="H503" i="26"/>
  <c r="H504" i="26"/>
  <c r="H258" i="26"/>
  <c r="H83" i="26"/>
  <c r="H1367" i="26"/>
  <c r="H358" i="26"/>
  <c r="H55" i="26"/>
  <c r="H505" i="26"/>
  <c r="H506" i="26"/>
  <c r="H170" i="26"/>
  <c r="H507" i="26"/>
  <c r="H10" i="26"/>
  <c r="H1540" i="26"/>
  <c r="H508" i="26"/>
  <c r="H509" i="26"/>
  <c r="H510" i="26"/>
  <c r="H511" i="26"/>
  <c r="H512" i="26"/>
  <c r="H513" i="26"/>
  <c r="H214" i="26"/>
  <c r="H514" i="26"/>
  <c r="H515" i="26"/>
  <c r="H516" i="26"/>
  <c r="H517" i="26"/>
  <c r="H1483" i="26"/>
  <c r="H518" i="26"/>
  <c r="H1366" i="26"/>
  <c r="H519" i="26"/>
  <c r="H1358" i="26"/>
  <c r="H520" i="26"/>
  <c r="H521" i="26"/>
  <c r="H154" i="26"/>
  <c r="H522" i="26"/>
  <c r="H523" i="26"/>
  <c r="H524" i="26"/>
  <c r="H525" i="26"/>
  <c r="H526" i="26"/>
  <c r="H72" i="26"/>
  <c r="H527" i="26"/>
  <c r="H528" i="26"/>
  <c r="H529" i="26"/>
  <c r="H1387" i="26"/>
  <c r="H1356" i="26"/>
  <c r="H1364" i="26"/>
  <c r="H530" i="26"/>
  <c r="H531" i="26"/>
  <c r="H1469" i="26"/>
  <c r="H532" i="26"/>
  <c r="H533" i="26"/>
  <c r="H534" i="26"/>
  <c r="H535" i="26"/>
  <c r="H536" i="26"/>
  <c r="H537" i="26"/>
  <c r="H538" i="26"/>
  <c r="H185" i="26"/>
  <c r="H539" i="26"/>
  <c r="H540" i="26"/>
  <c r="H541" i="26"/>
  <c r="H542" i="26"/>
  <c r="H229" i="26"/>
  <c r="H1466" i="26"/>
  <c r="H543" i="26"/>
  <c r="H69" i="26"/>
  <c r="H1541" i="26"/>
  <c r="H137" i="26"/>
  <c r="H544" i="26"/>
  <c r="H545" i="26"/>
  <c r="H1598" i="26"/>
  <c r="H546" i="26"/>
  <c r="H27" i="26"/>
  <c r="H547" i="26"/>
  <c r="H204" i="26"/>
  <c r="H291" i="26"/>
  <c r="H24" i="26"/>
  <c r="H548" i="26"/>
  <c r="H549" i="26"/>
  <c r="H1607" i="26"/>
  <c r="H550" i="26"/>
  <c r="H551" i="26"/>
  <c r="H552" i="26"/>
  <c r="H553" i="26"/>
  <c r="H554" i="26"/>
  <c r="H555" i="26"/>
  <c r="H1512" i="26"/>
  <c r="H556" i="26"/>
  <c r="H557" i="26"/>
  <c r="H558" i="26"/>
  <c r="H559" i="26"/>
  <c r="H560" i="26"/>
  <c r="H561" i="26"/>
  <c r="H1560" i="26"/>
  <c r="H1403" i="26"/>
  <c r="H1490" i="26"/>
  <c r="H1423" i="26"/>
  <c r="H267" i="26"/>
  <c r="H1501" i="26"/>
  <c r="H1566" i="26"/>
  <c r="H562" i="26"/>
  <c r="H563" i="26"/>
  <c r="H564" i="26"/>
  <c r="H240" i="26"/>
  <c r="H565" i="26"/>
  <c r="H566" i="26"/>
  <c r="H567" i="26"/>
  <c r="H1399" i="26"/>
  <c r="H1484" i="26"/>
  <c r="H1418" i="26"/>
  <c r="H568" i="26"/>
  <c r="H1424" i="26"/>
  <c r="H569" i="26"/>
  <c r="H570" i="26"/>
  <c r="H1477" i="26"/>
  <c r="H571" i="26"/>
  <c r="H572" i="26"/>
  <c r="H1370" i="26"/>
  <c r="H573" i="26"/>
  <c r="H574" i="26"/>
  <c r="H575" i="26"/>
  <c r="H1498" i="26"/>
  <c r="H576" i="26"/>
  <c r="H577" i="26"/>
  <c r="H578" i="26"/>
  <c r="H579" i="26"/>
  <c r="H580" i="26"/>
  <c r="H581" i="26"/>
  <c r="H582" i="26"/>
  <c r="H1473" i="26"/>
  <c r="H583" i="26"/>
  <c r="H584" i="26"/>
  <c r="H585" i="26"/>
  <c r="H175" i="26"/>
  <c r="H586" i="26"/>
  <c r="H1508" i="26"/>
  <c r="H1585" i="26"/>
  <c r="H1545" i="26"/>
  <c r="H587" i="26"/>
  <c r="H1362" i="26"/>
  <c r="H588" i="26"/>
  <c r="H589" i="26"/>
  <c r="H590" i="26"/>
  <c r="H31" i="26"/>
  <c r="H591" i="26"/>
  <c r="H128" i="26"/>
  <c r="H295" i="26"/>
  <c r="H111" i="26"/>
  <c r="H49" i="26"/>
  <c r="H592" i="26"/>
  <c r="H593" i="26"/>
  <c r="H594" i="26"/>
  <c r="H595" i="26"/>
  <c r="H596" i="26"/>
  <c r="H597" i="26"/>
  <c r="H598" i="26"/>
  <c r="H599" i="26"/>
  <c r="H600" i="26"/>
  <c r="H26" i="26"/>
  <c r="H155" i="26"/>
  <c r="H601" i="26"/>
  <c r="H123" i="26"/>
  <c r="H602" i="26"/>
  <c r="H603" i="26"/>
  <c r="H604" i="26"/>
  <c r="H605" i="26"/>
  <c r="H606" i="26"/>
  <c r="H607" i="26"/>
  <c r="H1582" i="26"/>
  <c r="H608" i="26"/>
  <c r="H609" i="26"/>
  <c r="H610" i="26"/>
  <c r="H161" i="26"/>
  <c r="H241" i="26"/>
  <c r="H228" i="26"/>
  <c r="H231" i="26"/>
  <c r="H282" i="26"/>
  <c r="H611" i="26"/>
  <c r="H612" i="26"/>
  <c r="H254" i="26"/>
  <c r="H613" i="26"/>
  <c r="H357" i="26"/>
  <c r="H614" i="26"/>
  <c r="H615" i="26"/>
  <c r="H248" i="26"/>
  <c r="H221" i="26"/>
  <c r="H616" i="26"/>
  <c r="H617" i="26"/>
  <c r="H1509" i="26"/>
  <c r="H618" i="26"/>
  <c r="H363" i="26"/>
  <c r="H131" i="26"/>
  <c r="H619" i="26"/>
  <c r="H348" i="26"/>
  <c r="H620" i="26"/>
  <c r="H621" i="26"/>
  <c r="H622" i="26"/>
  <c r="H623" i="26"/>
  <c r="H624" i="26"/>
  <c r="H224" i="26"/>
  <c r="H299" i="26"/>
  <c r="H625" i="26"/>
  <c r="H372" i="26"/>
  <c r="H234" i="26"/>
  <c r="H626" i="26"/>
  <c r="H1581" i="26"/>
  <c r="H62" i="26"/>
  <c r="H627" i="26"/>
  <c r="H628" i="26"/>
  <c r="H629" i="26"/>
  <c r="H630" i="26"/>
  <c r="H631" i="26"/>
  <c r="H1523" i="26"/>
  <c r="H1464" i="26"/>
  <c r="H632" i="26"/>
  <c r="H633" i="26"/>
  <c r="H634" i="26"/>
  <c r="H635" i="26"/>
  <c r="H162" i="26"/>
  <c r="H636" i="26"/>
  <c r="H637" i="26"/>
  <c r="H638" i="26"/>
  <c r="H1415" i="26"/>
  <c r="H639" i="26"/>
  <c r="H640" i="26"/>
  <c r="H641" i="26"/>
  <c r="H642" i="26"/>
  <c r="H643" i="26"/>
  <c r="H156" i="26"/>
  <c r="H644" i="26"/>
  <c r="H645" i="26"/>
  <c r="H1412" i="26"/>
  <c r="H646" i="26"/>
  <c r="H205" i="26"/>
  <c r="H647" i="26"/>
  <c r="H1577" i="26"/>
  <c r="H648" i="26"/>
  <c r="H649" i="26"/>
  <c r="H1572" i="26"/>
  <c r="H650" i="26"/>
  <c r="H1390" i="26"/>
  <c r="H651" i="26"/>
  <c r="H1349" i="26"/>
  <c r="H652" i="26"/>
  <c r="H653" i="26"/>
  <c r="H654" i="26"/>
  <c r="H40" i="26"/>
  <c r="H655" i="26"/>
  <c r="H277" i="26"/>
  <c r="H326" i="26"/>
  <c r="H1371" i="26"/>
  <c r="H656" i="26"/>
  <c r="H657" i="26"/>
  <c r="H1348" i="26"/>
  <c r="H658" i="26"/>
  <c r="H659" i="26"/>
  <c r="H660" i="26"/>
  <c r="H661" i="26"/>
  <c r="H662" i="26"/>
  <c r="H355" i="26"/>
  <c r="H663" i="26"/>
  <c r="H664" i="26"/>
  <c r="H215" i="26"/>
  <c r="H268" i="26"/>
  <c r="H274" i="26"/>
  <c r="H665" i="26"/>
  <c r="H666" i="26"/>
  <c r="H667" i="26"/>
  <c r="H668" i="26"/>
  <c r="H669" i="26"/>
  <c r="H233" i="26"/>
  <c r="H207" i="26"/>
  <c r="H670" i="26"/>
  <c r="H671" i="26"/>
  <c r="H672" i="26"/>
  <c r="H673" i="26"/>
  <c r="H99" i="26"/>
  <c r="H57" i="26"/>
  <c r="H674" i="26"/>
  <c r="H675" i="26"/>
  <c r="H676" i="26"/>
  <c r="H1502" i="26"/>
  <c r="H677" i="26"/>
  <c r="H1417" i="26"/>
  <c r="H678" i="26"/>
  <c r="H679" i="26"/>
  <c r="H680" i="26"/>
  <c r="H681" i="26"/>
  <c r="H682" i="26"/>
  <c r="H683" i="26"/>
  <c r="H684" i="26"/>
  <c r="H685" i="26"/>
  <c r="H686" i="26"/>
  <c r="H164" i="26"/>
  <c r="H687" i="26"/>
  <c r="H688" i="26"/>
  <c r="H689" i="26"/>
  <c r="H690" i="26"/>
  <c r="H691" i="26"/>
  <c r="H692" i="26"/>
  <c r="H693" i="26"/>
  <c r="H694" i="26"/>
  <c r="H695" i="26"/>
  <c r="H696" i="26"/>
  <c r="H697" i="26"/>
  <c r="H698" i="26"/>
  <c r="H699" i="26"/>
  <c r="H700" i="26"/>
  <c r="H701" i="26"/>
  <c r="H702" i="26"/>
  <c r="H370" i="26"/>
  <c r="H703" i="26"/>
  <c r="H704" i="26"/>
  <c r="H22" i="26"/>
  <c r="H1539" i="26"/>
  <c r="H1557" i="26"/>
  <c r="H82" i="26"/>
  <c r="H1604" i="26"/>
  <c r="H1406" i="26"/>
  <c r="H705" i="26"/>
  <c r="H1377" i="26"/>
  <c r="H706" i="26"/>
  <c r="H707" i="26"/>
  <c r="H708" i="26"/>
  <c r="H709" i="26"/>
  <c r="H235" i="26"/>
  <c r="H710" i="26"/>
  <c r="H356" i="26"/>
  <c r="H711" i="26"/>
  <c r="H294" i="26"/>
  <c r="H712" i="26"/>
  <c r="H364" i="26"/>
  <c r="H333" i="26"/>
  <c r="H713" i="26"/>
  <c r="H714" i="26"/>
  <c r="H715" i="26"/>
  <c r="H1388" i="26"/>
  <c r="H716" i="26"/>
  <c r="H717" i="26"/>
  <c r="H1589" i="26"/>
  <c r="H14" i="26"/>
  <c r="H1579" i="26"/>
  <c r="H718" i="26"/>
  <c r="H719" i="26"/>
  <c r="H1554" i="26"/>
  <c r="H1591" i="26"/>
  <c r="H1460" i="26"/>
  <c r="H720" i="26"/>
  <c r="H38" i="26"/>
  <c r="H115" i="26"/>
  <c r="H721" i="26"/>
  <c r="H1603" i="26"/>
  <c r="H1538" i="26"/>
  <c r="H722" i="26"/>
  <c r="H1584" i="26"/>
  <c r="H1467" i="26"/>
  <c r="H723" i="26"/>
  <c r="H1601" i="26"/>
  <c r="H1529" i="26"/>
  <c r="H724" i="26"/>
  <c r="H323" i="26"/>
  <c r="H725" i="26"/>
  <c r="H726" i="26"/>
  <c r="H727" i="26"/>
  <c r="H728" i="26"/>
  <c r="H729" i="26"/>
  <c r="H730" i="26"/>
  <c r="H731" i="26"/>
  <c r="H732" i="26"/>
  <c r="H733" i="26"/>
  <c r="H734" i="26"/>
  <c r="H735" i="26"/>
  <c r="H736" i="26"/>
  <c r="H737" i="26"/>
  <c r="H738" i="26"/>
  <c r="H739" i="26"/>
  <c r="H740" i="26"/>
  <c r="H741" i="26"/>
  <c r="H742" i="26"/>
  <c r="H743" i="26"/>
  <c r="H744" i="26"/>
  <c r="H745" i="26"/>
  <c r="H746" i="26"/>
  <c r="H747" i="26"/>
  <c r="H748" i="26"/>
  <c r="H749" i="26"/>
  <c r="H750" i="26"/>
  <c r="H751" i="26"/>
  <c r="H752" i="26"/>
  <c r="H280" i="26"/>
  <c r="H753" i="26"/>
  <c r="H754" i="26"/>
  <c r="H755" i="26"/>
  <c r="H756" i="26"/>
  <c r="H757" i="26"/>
  <c r="H90" i="26"/>
  <c r="H371" i="26"/>
  <c r="H352" i="26"/>
  <c r="H339" i="26"/>
  <c r="H374" i="26"/>
  <c r="H367" i="26"/>
  <c r="H331" i="26"/>
  <c r="H758" i="26"/>
  <c r="H759" i="26"/>
  <c r="H310" i="26"/>
  <c r="H1435" i="26"/>
  <c r="H1533" i="26"/>
  <c r="H1520" i="26"/>
  <c r="H1549" i="26"/>
  <c r="H1519" i="26"/>
  <c r="H53" i="26"/>
  <c r="H1532" i="26"/>
  <c r="H1422" i="26"/>
  <c r="H1448" i="26"/>
  <c r="H1487" i="26"/>
  <c r="H760" i="26"/>
  <c r="H1553" i="26"/>
  <c r="H1586" i="26"/>
  <c r="H1438" i="26"/>
  <c r="H1404" i="26"/>
  <c r="H1510" i="26"/>
  <c r="H257" i="26"/>
  <c r="H1506" i="26"/>
  <c r="H761" i="26"/>
  <c r="H762" i="26"/>
  <c r="H1486" i="26"/>
  <c r="H1583" i="26"/>
  <c r="H1555" i="26"/>
  <c r="H1368" i="26"/>
  <c r="H763" i="26"/>
  <c r="H66" i="26"/>
  <c r="H764" i="26"/>
  <c r="H1421" i="26"/>
  <c r="H1465" i="26"/>
  <c r="H765" i="26"/>
  <c r="H1497" i="26"/>
  <c r="H1445" i="26"/>
  <c r="H1514" i="26"/>
  <c r="H1472" i="26"/>
  <c r="H766" i="26"/>
  <c r="H767" i="26"/>
  <c r="H1458" i="26"/>
  <c r="H1429" i="26"/>
  <c r="H107" i="26"/>
  <c r="H768" i="26"/>
  <c r="H1363" i="26"/>
  <c r="H1562" i="26"/>
  <c r="H769" i="26"/>
  <c r="H1546" i="26"/>
  <c r="H770" i="26"/>
  <c r="H771" i="26"/>
  <c r="H1430" i="26"/>
  <c r="H772" i="26"/>
  <c r="H1457" i="26"/>
  <c r="H773" i="26"/>
  <c r="H774" i="26"/>
  <c r="H775" i="26"/>
  <c r="H776" i="26"/>
  <c r="H777" i="26"/>
  <c r="H778" i="26"/>
  <c r="H779" i="26"/>
  <c r="H1372" i="26"/>
  <c r="H780" i="26"/>
  <c r="H1409" i="26"/>
  <c r="H781" i="26"/>
  <c r="H782" i="26"/>
  <c r="H783" i="26"/>
  <c r="H1374" i="26"/>
  <c r="H784" i="26"/>
  <c r="H1400" i="26"/>
  <c r="H1471" i="26"/>
  <c r="H785" i="26"/>
  <c r="H786" i="26"/>
  <c r="H787" i="26"/>
  <c r="H788" i="26"/>
  <c r="H789" i="26"/>
  <c r="H790" i="26"/>
  <c r="H791" i="26"/>
  <c r="H792" i="26"/>
  <c r="H793" i="26"/>
  <c r="H794" i="26"/>
  <c r="H795" i="26"/>
  <c r="H796" i="26"/>
  <c r="H797" i="26"/>
  <c r="H798" i="26"/>
  <c r="H799" i="26"/>
  <c r="H1397" i="26"/>
  <c r="H800" i="26"/>
  <c r="H1608" i="26"/>
  <c r="H801" i="26"/>
  <c r="H802" i="26"/>
  <c r="H1547" i="26"/>
  <c r="H803" i="26"/>
  <c r="H804" i="26"/>
  <c r="H1605" i="26"/>
  <c r="H805" i="26"/>
  <c r="H806" i="26"/>
  <c r="H1478" i="26"/>
  <c r="H807" i="26"/>
  <c r="H25" i="26"/>
  <c r="H86" i="26"/>
  <c r="H808" i="26"/>
  <c r="H809" i="26"/>
  <c r="H810" i="26"/>
  <c r="H811" i="26"/>
  <c r="H186" i="26"/>
  <c r="H812" i="26"/>
  <c r="H813" i="26"/>
  <c r="H1482" i="26"/>
  <c r="H814" i="26"/>
  <c r="H815" i="26"/>
  <c r="H353" i="26"/>
  <c r="H259" i="26"/>
  <c r="H269" i="26"/>
  <c r="H816" i="26"/>
  <c r="H817" i="26"/>
  <c r="H818" i="26"/>
  <c r="H819" i="26"/>
  <c r="H13" i="26"/>
  <c r="H820" i="26"/>
  <c r="H1354" i="26"/>
  <c r="H821" i="26"/>
  <c r="H822" i="26"/>
  <c r="H823" i="26"/>
  <c r="H824" i="26"/>
  <c r="H825" i="26"/>
  <c r="H110" i="26"/>
  <c r="H89" i="26"/>
  <c r="H1441" i="26"/>
  <c r="H826" i="26"/>
  <c r="H344" i="26"/>
  <c r="H827" i="26"/>
  <c r="H260" i="26"/>
  <c r="H209" i="26"/>
  <c r="H219" i="26"/>
  <c r="H191" i="26"/>
  <c r="H208" i="26"/>
  <c r="H1491" i="26"/>
  <c r="H1513" i="26"/>
  <c r="H51" i="26"/>
  <c r="H828" i="26"/>
  <c r="H829" i="26"/>
  <c r="H830" i="26"/>
  <c r="H65" i="26"/>
  <c r="H68" i="26"/>
  <c r="H831" i="26"/>
  <c r="H832" i="26"/>
  <c r="H833" i="26"/>
  <c r="H834" i="26"/>
  <c r="H835" i="26"/>
  <c r="H836" i="26"/>
  <c r="H837" i="26"/>
  <c r="H71" i="26"/>
  <c r="H838" i="26"/>
  <c r="H105" i="26"/>
  <c r="H163" i="26"/>
  <c r="H54" i="26"/>
  <c r="H839" i="26"/>
  <c r="H1564" i="26"/>
  <c r="H1569" i="26"/>
  <c r="H840" i="26"/>
  <c r="H841" i="26"/>
  <c r="H1536" i="26"/>
  <c r="H250" i="26"/>
  <c r="H842" i="26"/>
  <c r="H843" i="26"/>
  <c r="H844" i="26"/>
  <c r="H845" i="26"/>
  <c r="H1474" i="26"/>
  <c r="H846" i="26"/>
  <c r="H1452" i="26"/>
  <c r="H847" i="26"/>
  <c r="H1408" i="26"/>
  <c r="H289" i="26"/>
  <c r="H97" i="26"/>
  <c r="H848" i="26"/>
  <c r="H849" i="26"/>
  <c r="H850" i="26"/>
  <c r="H312" i="26"/>
  <c r="H851" i="26"/>
  <c r="H852" i="26"/>
  <c r="H853" i="26"/>
  <c r="H854" i="26"/>
  <c r="H855" i="26"/>
  <c r="H856" i="26"/>
  <c r="H857" i="26"/>
  <c r="H1488" i="26"/>
  <c r="H1373" i="26"/>
  <c r="H373" i="26"/>
  <c r="H4" i="26"/>
  <c r="H3" i="26"/>
  <c r="H1587" i="26"/>
  <c r="H858" i="26"/>
  <c r="H1446" i="26"/>
  <c r="H1426" i="26"/>
  <c r="H1499" i="26"/>
  <c r="H1386" i="26"/>
  <c r="H226" i="26"/>
  <c r="H1558" i="26"/>
  <c r="H1597" i="26"/>
  <c r="H859" i="26"/>
  <c r="H860" i="26"/>
  <c r="H861" i="26"/>
  <c r="H862" i="26"/>
  <c r="H349" i="26"/>
  <c r="H863" i="26"/>
  <c r="H237" i="26"/>
  <c r="H158" i="26"/>
  <c r="H116" i="26"/>
  <c r="H140" i="26"/>
  <c r="H864" i="26"/>
  <c r="H865" i="26"/>
  <c r="H6" i="26"/>
  <c r="H866" i="26"/>
  <c r="H143" i="26"/>
  <c r="H232" i="26"/>
  <c r="H194" i="26"/>
  <c r="H867" i="26"/>
  <c r="H12" i="26"/>
  <c r="H117" i="26"/>
  <c r="H15" i="26"/>
  <c r="H1595" i="26"/>
  <c r="H868" i="26"/>
  <c r="H869" i="26"/>
  <c r="H870" i="26"/>
  <c r="H871" i="26"/>
  <c r="H872" i="26"/>
  <c r="H873" i="26"/>
  <c r="H1606" i="26"/>
  <c r="H1573" i="26"/>
  <c r="H1574" i="26"/>
  <c r="H874" i="26"/>
  <c r="H875" i="26"/>
  <c r="H876" i="26"/>
  <c r="H877" i="26"/>
  <c r="H878" i="26"/>
  <c r="H317" i="26"/>
  <c r="H879" i="26"/>
  <c r="H271" i="26"/>
  <c r="H880" i="26"/>
  <c r="H290" i="26"/>
  <c r="H881" i="26"/>
  <c r="H246" i="26"/>
  <c r="H882" i="26"/>
  <c r="H883" i="26"/>
  <c r="H101" i="26"/>
  <c r="H222" i="26"/>
  <c r="H884" i="26"/>
  <c r="H242" i="26"/>
  <c r="H885" i="26"/>
  <c r="H886" i="26"/>
  <c r="H146" i="26"/>
  <c r="H887" i="26"/>
  <c r="H34" i="26"/>
  <c r="H888" i="26"/>
  <c r="H889" i="26"/>
  <c r="H890" i="26"/>
  <c r="H891" i="26"/>
  <c r="H892" i="26"/>
  <c r="H893" i="26"/>
  <c r="H1434" i="26"/>
  <c r="H894" i="26"/>
  <c r="H895" i="26"/>
  <c r="H88" i="26"/>
  <c r="H351" i="26"/>
  <c r="H896" i="26"/>
  <c r="H1350" i="26"/>
  <c r="H897" i="26"/>
  <c r="H898" i="26"/>
  <c r="H899" i="26"/>
  <c r="H216" i="26"/>
  <c r="H900" i="26"/>
  <c r="H901" i="26"/>
  <c r="H1470" i="26"/>
  <c r="H902" i="26"/>
  <c r="H903" i="26"/>
  <c r="H1500" i="26"/>
  <c r="H904" i="26"/>
  <c r="H905" i="26"/>
  <c r="H906" i="26"/>
  <c r="H314" i="26"/>
  <c r="H907" i="26"/>
  <c r="H908" i="26"/>
  <c r="H909" i="26"/>
  <c r="H910" i="26"/>
  <c r="H19" i="26"/>
  <c r="H20" i="26"/>
  <c r="H21" i="26"/>
  <c r="H1346" i="26"/>
  <c r="H911" i="26"/>
  <c r="H912" i="26"/>
  <c r="H1436" i="26"/>
  <c r="H9" i="26"/>
  <c r="H1565" i="26"/>
  <c r="H230" i="26"/>
  <c r="H368" i="26"/>
  <c r="H913" i="26"/>
  <c r="H304" i="26"/>
  <c r="H1383" i="26"/>
  <c r="H1389" i="26"/>
  <c r="H1489" i="26"/>
  <c r="H914" i="26"/>
  <c r="H915" i="26"/>
  <c r="H8" i="26"/>
  <c r="H916" i="26"/>
  <c r="H917" i="26"/>
  <c r="H918" i="26"/>
  <c r="H919" i="26"/>
  <c r="H920" i="26"/>
  <c r="H921" i="26"/>
  <c r="H922" i="26"/>
  <c r="H273" i="26"/>
  <c r="H923" i="26"/>
  <c r="H924" i="26"/>
  <c r="H925" i="26"/>
  <c r="H926" i="26"/>
  <c r="H927" i="26"/>
  <c r="H928" i="26"/>
  <c r="H929" i="26"/>
  <c r="H930" i="26"/>
  <c r="H931" i="26"/>
  <c r="H36" i="26"/>
  <c r="H261" i="26"/>
  <c r="H192" i="26"/>
  <c r="H932" i="26"/>
  <c r="H933" i="26"/>
  <c r="H934" i="26"/>
  <c r="H935" i="26"/>
  <c r="H284" i="26"/>
  <c r="H936" i="26"/>
  <c r="H937" i="26"/>
  <c r="H938" i="26"/>
  <c r="H939" i="26"/>
  <c r="H940" i="26"/>
  <c r="H343" i="26"/>
  <c r="H1447" i="26"/>
  <c r="H941" i="26"/>
  <c r="H102" i="26"/>
  <c r="H134" i="26"/>
  <c r="H942" i="26"/>
  <c r="H943" i="26"/>
  <c r="H944" i="26"/>
  <c r="H945" i="26"/>
  <c r="H946" i="26"/>
  <c r="H947" i="26"/>
  <c r="H948" i="26"/>
  <c r="H949" i="26"/>
  <c r="H950" i="26"/>
  <c r="H1537" i="26"/>
  <c r="H951" i="26"/>
  <c r="H952" i="26"/>
  <c r="H953" i="26"/>
  <c r="H954" i="26"/>
  <c r="H955" i="26"/>
  <c r="H956" i="26"/>
  <c r="H957" i="26"/>
  <c r="H958" i="26"/>
  <c r="H959" i="26"/>
  <c r="H960" i="26"/>
  <c r="H961" i="26"/>
  <c r="H962" i="26"/>
  <c r="H963" i="26"/>
  <c r="H1578" i="26"/>
  <c r="H84" i="26"/>
  <c r="H964" i="26"/>
  <c r="H169" i="26"/>
  <c r="H33" i="26"/>
  <c r="H202" i="26"/>
  <c r="H195" i="26"/>
  <c r="H965" i="26"/>
  <c r="H966" i="26"/>
  <c r="H967" i="26"/>
  <c r="H1444" i="26"/>
  <c r="H968" i="26"/>
  <c r="H969" i="26"/>
  <c r="H970" i="26"/>
  <c r="H971" i="26"/>
  <c r="H313" i="26"/>
  <c r="H972" i="26"/>
  <c r="H973" i="26"/>
  <c r="H974" i="26"/>
  <c r="H1451" i="26"/>
  <c r="H350" i="26"/>
  <c r="H293" i="26"/>
  <c r="H975" i="26"/>
  <c r="H307" i="26"/>
  <c r="H318" i="26"/>
  <c r="H976" i="26"/>
  <c r="H309" i="26"/>
  <c r="H138" i="26"/>
  <c r="H1570" i="26"/>
  <c r="H136" i="26"/>
  <c r="H977" i="26"/>
  <c r="H336" i="26"/>
  <c r="H165" i="26"/>
  <c r="H978" i="26"/>
  <c r="H1433" i="26"/>
  <c r="H979" i="26"/>
  <c r="H980" i="26"/>
  <c r="H243" i="26"/>
  <c r="H981" i="26"/>
  <c r="H982" i="26"/>
  <c r="H360" i="26"/>
  <c r="H210" i="26"/>
  <c r="H983" i="26"/>
  <c r="H1378" i="26"/>
  <c r="H984" i="26"/>
  <c r="H985" i="26"/>
  <c r="H986" i="26"/>
  <c r="H987" i="26"/>
  <c r="H988" i="26"/>
  <c r="H989" i="26"/>
  <c r="H1463" i="26"/>
  <c r="H990" i="26"/>
  <c r="H991" i="26"/>
  <c r="H992" i="26"/>
  <c r="H244" i="26"/>
  <c r="H993" i="26"/>
  <c r="H187" i="26"/>
  <c r="H994" i="26"/>
  <c r="H995" i="26"/>
  <c r="H996" i="26"/>
  <c r="H997" i="26"/>
  <c r="H998" i="26"/>
  <c r="H999" i="26"/>
  <c r="H1000" i="26"/>
  <c r="H1416" i="26"/>
  <c r="H1413" i="26"/>
  <c r="H1001" i="26"/>
  <c r="H1002" i="26"/>
  <c r="H166" i="26"/>
  <c r="H1003" i="26"/>
  <c r="H1004" i="26"/>
  <c r="H1439" i="26"/>
  <c r="H330" i="26"/>
  <c r="H225" i="26"/>
  <c r="H1005" i="26"/>
  <c r="H1006" i="26"/>
  <c r="H283" i="26"/>
  <c r="H203" i="26"/>
  <c r="H362" i="26"/>
  <c r="H149" i="26"/>
  <c r="H124" i="26"/>
  <c r="H324" i="26"/>
  <c r="H227" i="26"/>
  <c r="H1007" i="26"/>
  <c r="H1008" i="26"/>
  <c r="H17" i="26"/>
  <c r="H167" i="26"/>
  <c r="H35" i="26"/>
  <c r="H1009" i="26"/>
  <c r="H1518" i="26"/>
  <c r="H1010" i="26"/>
  <c r="H5" i="26"/>
  <c r="H1011" i="26"/>
  <c r="H1530" i="26"/>
  <c r="H1495" i="26"/>
  <c r="H1012" i="26"/>
  <c r="H1013" i="26"/>
  <c r="H1014" i="26"/>
  <c r="H1015" i="26"/>
  <c r="H1522" i="26"/>
  <c r="H1016" i="26"/>
  <c r="H1347" i="26"/>
  <c r="H1017" i="26"/>
  <c r="H338" i="26"/>
  <c r="H292" i="26"/>
  <c r="H1580" i="26"/>
  <c r="H1018" i="26"/>
  <c r="H1379" i="26"/>
  <c r="H1019" i="26"/>
  <c r="H1020" i="26"/>
  <c r="H1021" i="26"/>
  <c r="H1407" i="26"/>
  <c r="H1022" i="26"/>
  <c r="H223" i="26"/>
  <c r="H334" i="26"/>
  <c r="H311" i="26"/>
  <c r="H1588" i="26"/>
  <c r="H1525" i="26"/>
  <c r="H1511" i="26"/>
  <c r="H1381" i="26"/>
  <c r="H1023" i="26"/>
  <c r="H1024" i="26"/>
  <c r="H1025" i="26"/>
  <c r="H1026" i="26"/>
  <c r="H1027" i="26"/>
  <c r="H145" i="26"/>
  <c r="H193" i="26"/>
  <c r="H1028" i="26"/>
  <c r="H1029" i="26"/>
  <c r="H1543" i="26"/>
  <c r="H1030" i="26"/>
  <c r="H1031" i="26"/>
  <c r="H79" i="26"/>
  <c r="H1032" i="26"/>
  <c r="H1033" i="26"/>
  <c r="H1034" i="26"/>
  <c r="H1035" i="26"/>
  <c r="H1036" i="26"/>
  <c r="H1037" i="26"/>
  <c r="H1038" i="26"/>
  <c r="H1039" i="26"/>
  <c r="H1040" i="26"/>
  <c r="H1041" i="26"/>
  <c r="H1042" i="26"/>
  <c r="H1043" i="26"/>
  <c r="H1044" i="26"/>
  <c r="H1045" i="26"/>
  <c r="H1046" i="26"/>
  <c r="H1047" i="26"/>
  <c r="H1048" i="26"/>
  <c r="H1049" i="26"/>
  <c r="H1050" i="26"/>
  <c r="H1051" i="26"/>
  <c r="H1357" i="26"/>
  <c r="H178" i="26"/>
  <c r="H1052" i="26"/>
  <c r="H95" i="26"/>
  <c r="H1053" i="26"/>
  <c r="H64" i="26"/>
  <c r="H1054" i="26"/>
  <c r="H1055" i="26"/>
  <c r="H1056" i="26"/>
  <c r="H1450" i="26"/>
  <c r="H1057" i="26"/>
  <c r="H1559" i="26"/>
  <c r="H80" i="26"/>
  <c r="H1058" i="26"/>
  <c r="H1059" i="26"/>
  <c r="H58" i="26"/>
  <c r="H42" i="26"/>
  <c r="H1485" i="26"/>
  <c r="H1060" i="26"/>
  <c r="H1061" i="26"/>
  <c r="H1062" i="26"/>
  <c r="H369" i="26"/>
  <c r="H196" i="26"/>
  <c r="H1063" i="26"/>
  <c r="H135" i="26"/>
  <c r="H1064" i="26"/>
  <c r="H1065" i="26"/>
  <c r="H1066" i="26"/>
  <c r="H1453" i="26"/>
  <c r="H1590" i="26"/>
  <c r="H1067" i="26"/>
  <c r="H47" i="26"/>
  <c r="H1068" i="26"/>
  <c r="H1069" i="26"/>
  <c r="H151" i="26"/>
  <c r="H39" i="26"/>
  <c r="H1070" i="26"/>
  <c r="H1071" i="26"/>
  <c r="H1072" i="26"/>
  <c r="H377" i="26"/>
  <c r="H251" i="26"/>
  <c r="H316" i="26"/>
  <c r="H1073" i="26"/>
  <c r="H286" i="26"/>
  <c r="H1375" i="26"/>
  <c r="H1551" i="26"/>
  <c r="H1074" i="26"/>
  <c r="H1075" i="26"/>
  <c r="H1076" i="26"/>
  <c r="H1077" i="26"/>
  <c r="H1078" i="26"/>
  <c r="H1079" i="26"/>
  <c r="H1080" i="26"/>
  <c r="H1081" i="26"/>
  <c r="H1082" i="26"/>
  <c r="H1083" i="26"/>
  <c r="H321" i="26"/>
  <c r="H1084" i="26"/>
  <c r="H1085" i="26"/>
  <c r="H1086" i="26"/>
  <c r="H1561" i="26"/>
  <c r="H1087" i="26"/>
  <c r="H1411" i="26"/>
  <c r="H1088" i="26"/>
  <c r="H1089" i="26"/>
  <c r="H1090" i="26"/>
  <c r="H1091" i="26"/>
  <c r="H1092" i="26"/>
  <c r="H1093" i="26"/>
  <c r="H262" i="26"/>
  <c r="H263" i="26"/>
  <c r="H152" i="26"/>
  <c r="H1094" i="26"/>
  <c r="H1095" i="26"/>
  <c r="H1096" i="26"/>
  <c r="H1097" i="26"/>
  <c r="H1353" i="26"/>
  <c r="H1480" i="26"/>
  <c r="H1098" i="26"/>
  <c r="H1099" i="26"/>
  <c r="H1100" i="26"/>
  <c r="H11" i="26"/>
  <c r="H366" i="26"/>
  <c r="H1355" i="26"/>
  <c r="H1493" i="26"/>
  <c r="H1101" i="26"/>
  <c r="H1102" i="26"/>
  <c r="H1596" i="26"/>
  <c r="H1103" i="26"/>
  <c r="H1104" i="26"/>
  <c r="H1105" i="26"/>
  <c r="H1106" i="26"/>
  <c r="H91" i="26"/>
  <c r="H1107" i="26"/>
  <c r="H1108" i="26"/>
  <c r="H1109" i="26"/>
  <c r="H1481" i="26"/>
  <c r="H1110" i="26"/>
  <c r="H1535" i="26"/>
  <c r="H1526" i="26"/>
  <c r="H130" i="26"/>
  <c r="H1111" i="26"/>
  <c r="H1112" i="26"/>
  <c r="H1113" i="26"/>
  <c r="H1365" i="26"/>
  <c r="H1114" i="26"/>
  <c r="H1115" i="26"/>
  <c r="H1116" i="26"/>
  <c r="H139" i="26"/>
  <c r="H1117" i="26"/>
  <c r="H1369" i="26"/>
  <c r="H1118" i="26"/>
  <c r="H1119" i="26"/>
  <c r="H1120" i="26"/>
  <c r="H1121" i="26"/>
  <c r="H1122" i="26"/>
  <c r="H1123" i="26"/>
  <c r="H1124" i="26"/>
  <c r="H1125" i="26"/>
  <c r="H1126" i="26"/>
  <c r="H1127" i="26"/>
  <c r="H1128" i="26"/>
  <c r="H1129" i="26"/>
  <c r="H1130" i="26"/>
  <c r="H1131" i="26"/>
  <c r="H1132" i="26"/>
  <c r="H1133" i="26"/>
  <c r="H1134" i="26"/>
  <c r="H1135" i="26"/>
  <c r="H1136" i="26"/>
  <c r="H1137" i="26"/>
  <c r="H1550" i="26"/>
  <c r="H1138" i="26"/>
  <c r="H1139" i="26"/>
  <c r="H1140" i="26"/>
  <c r="H1141" i="26"/>
  <c r="H1142" i="26"/>
  <c r="H41" i="26"/>
  <c r="H1143" i="26"/>
  <c r="H1144" i="26"/>
  <c r="H1528" i="26"/>
  <c r="H1145" i="26"/>
  <c r="H1146" i="26"/>
  <c r="H1147" i="26"/>
  <c r="H1148" i="26"/>
  <c r="H1149" i="26"/>
  <c r="H50" i="26"/>
  <c r="H2" i="26"/>
  <c r="H1150" i="26"/>
  <c r="H1151" i="26"/>
  <c r="H1395" i="26"/>
  <c r="H1152" i="26"/>
  <c r="H1153" i="26"/>
  <c r="H1154" i="26"/>
  <c r="H188" i="26"/>
  <c r="H1155" i="26"/>
  <c r="H1156" i="26"/>
  <c r="H1157" i="26"/>
  <c r="H1361" i="26"/>
  <c r="H380" i="26"/>
  <c r="H159" i="26"/>
  <c r="H1158" i="26"/>
  <c r="H1159" i="26"/>
  <c r="H375" i="26"/>
  <c r="H200" i="26"/>
  <c r="H253" i="26"/>
  <c r="H1160" i="26"/>
  <c r="H113" i="26"/>
  <c r="H1161" i="26"/>
  <c r="H150" i="26"/>
  <c r="H104" i="26"/>
  <c r="H1162" i="26"/>
  <c r="H1163" i="26"/>
  <c r="H285" i="26"/>
  <c r="H1164" i="26"/>
  <c r="H1534" i="26"/>
  <c r="H189" i="26"/>
  <c r="H127" i="26"/>
  <c r="H1165" i="26"/>
  <c r="H305" i="26"/>
  <c r="H329" i="26"/>
  <c r="H1394" i="26"/>
  <c r="H342" i="26"/>
  <c r="H1166" i="26"/>
  <c r="H1167" i="26"/>
  <c r="H1168" i="26"/>
  <c r="H76" i="26"/>
  <c r="H1169" i="26"/>
  <c r="H1468" i="26"/>
  <c r="H173" i="26"/>
  <c r="H1170" i="26"/>
  <c r="H1171" i="26"/>
  <c r="H1172" i="26"/>
  <c r="H1173" i="26"/>
  <c r="H46" i="26"/>
  <c r="H1174" i="26"/>
  <c r="H67" i="26"/>
  <c r="H1175" i="26"/>
  <c r="H1176" i="26"/>
  <c r="H70" i="26"/>
  <c r="H1359" i="26"/>
  <c r="H1177" i="26"/>
  <c r="H1178" i="26"/>
  <c r="H1179" i="26"/>
  <c r="H1180" i="26"/>
  <c r="H340" i="26"/>
  <c r="H147" i="26"/>
  <c r="H1398" i="26"/>
  <c r="H1181" i="26"/>
  <c r="H1431" i="26"/>
  <c r="H1524" i="26"/>
  <c r="H1182" i="26"/>
  <c r="H1183" i="26"/>
  <c r="H1184" i="26"/>
  <c r="H1185" i="26"/>
  <c r="H1186" i="26"/>
  <c r="H211" i="26"/>
  <c r="H1492" i="26"/>
  <c r="H1187" i="26"/>
  <c r="H1188" i="26"/>
  <c r="H296" i="26"/>
  <c r="H118" i="26"/>
  <c r="H1189" i="26"/>
  <c r="H1190" i="26"/>
  <c r="H327" i="26"/>
  <c r="H75" i="26"/>
  <c r="H1191" i="26"/>
  <c r="H361" i="26"/>
  <c r="H1563" i="26"/>
  <c r="H108" i="26"/>
  <c r="H122" i="26"/>
  <c r="H319" i="26"/>
  <c r="H96" i="26"/>
  <c r="H1192" i="26"/>
  <c r="H1193" i="26"/>
  <c r="H1194" i="26"/>
  <c r="H1195" i="26"/>
  <c r="H190" i="26"/>
  <c r="H1196" i="26"/>
  <c r="H1197" i="26"/>
  <c r="H1198" i="26"/>
  <c r="H320" i="26"/>
  <c r="H1199" i="26"/>
  <c r="H1200" i="26"/>
  <c r="H1201" i="26"/>
  <c r="H1202" i="26"/>
  <c r="H114" i="26"/>
  <c r="H160" i="26"/>
  <c r="H1203" i="26"/>
  <c r="H1204" i="26"/>
  <c r="H1205" i="26"/>
  <c r="H1206" i="26"/>
  <c r="H1207" i="26"/>
  <c r="H1208" i="26"/>
  <c r="H1209" i="26"/>
  <c r="H302" i="26"/>
  <c r="H1210" i="26"/>
  <c r="H1211" i="26"/>
  <c r="H1212" i="26"/>
  <c r="H1531" i="26"/>
  <c r="H1213" i="26"/>
  <c r="H1214" i="26"/>
  <c r="H1215" i="26"/>
  <c r="H1462" i="26"/>
  <c r="H1548" i="26"/>
  <c r="H1216" i="26"/>
  <c r="H1571" i="26"/>
  <c r="H1437" i="26"/>
  <c r="H1217" i="26"/>
  <c r="H1218" i="26"/>
  <c r="H1219" i="26"/>
  <c r="H217" i="26"/>
  <c r="H238" i="26"/>
  <c r="H1220" i="26"/>
  <c r="H365" i="26"/>
  <c r="H264" i="26"/>
  <c r="H172" i="26"/>
  <c r="H1221" i="26"/>
  <c r="H125" i="26"/>
  <c r="H1222" i="26"/>
  <c r="H1223" i="26"/>
  <c r="H1224" i="26"/>
  <c r="H1225" i="26"/>
  <c r="H1226" i="26"/>
  <c r="H1227" i="26"/>
  <c r="H1517" i="26"/>
  <c r="H1228" i="26"/>
  <c r="H1229" i="26"/>
  <c r="H1230" i="26"/>
  <c r="H1231" i="26"/>
  <c r="H245" i="26"/>
  <c r="H1232" i="26"/>
  <c r="H1233" i="26"/>
  <c r="H1234" i="26"/>
  <c r="H1235" i="26"/>
  <c r="H278" i="26"/>
  <c r="H1236" i="26"/>
  <c r="H1237" i="26"/>
  <c r="H1238" i="26"/>
  <c r="H1239" i="26"/>
  <c r="H1240" i="26"/>
  <c r="H157" i="26"/>
  <c r="H1241" i="26"/>
  <c r="H1242" i="26"/>
  <c r="H1243" i="26"/>
  <c r="H1244" i="26"/>
  <c r="H1245" i="26"/>
  <c r="H1246" i="26"/>
  <c r="H1247" i="26"/>
  <c r="H45" i="26"/>
  <c r="H1503" i="26"/>
  <c r="H1521" i="26"/>
  <c r="H1248" i="26"/>
  <c r="H1249" i="26"/>
  <c r="H142" i="26"/>
  <c r="H1250" i="26"/>
  <c r="H281" i="26"/>
  <c r="H1251" i="26"/>
  <c r="H1252" i="26"/>
  <c r="H212" i="26"/>
  <c r="H201" i="26"/>
  <c r="H1253" i="26"/>
  <c r="H1254" i="26"/>
  <c r="H1255" i="26"/>
  <c r="H1256" i="26"/>
  <c r="H1257" i="26"/>
  <c r="H1258" i="26"/>
  <c r="H1259" i="26"/>
  <c r="H44" i="26"/>
  <c r="H1476" i="26"/>
  <c r="H1593" i="26"/>
  <c r="H1260" i="26"/>
  <c r="H1261" i="26"/>
  <c r="H1262" i="26"/>
  <c r="H1263" i="26"/>
  <c r="H1264" i="26"/>
  <c r="H1265" i="26"/>
  <c r="H1266" i="26"/>
  <c r="H1267" i="26"/>
  <c r="H1268" i="26"/>
  <c r="H1269" i="26"/>
  <c r="H1270" i="26"/>
  <c r="H1271" i="26"/>
  <c r="H1272" i="26"/>
  <c r="H1273" i="26"/>
  <c r="H1274" i="26"/>
  <c r="H1393" i="26"/>
  <c r="H1275" i="26"/>
  <c r="H1276" i="26"/>
  <c r="H1504" i="26"/>
  <c r="H28" i="26"/>
  <c r="H1277" i="26"/>
  <c r="H1600" i="26"/>
  <c r="H1278" i="26"/>
  <c r="H1279" i="26"/>
  <c r="H1280" i="26"/>
  <c r="H1281" i="26"/>
  <c r="H1282" i="26"/>
  <c r="H1283" i="26"/>
  <c r="H1284" i="26"/>
  <c r="H1285" i="26"/>
  <c r="H1286" i="26"/>
  <c r="H1287" i="26"/>
  <c r="H1288" i="26"/>
  <c r="H1289" i="26"/>
  <c r="H1290" i="26"/>
  <c r="H1291" i="26"/>
  <c r="H1292" i="26"/>
  <c r="H1293" i="26"/>
  <c r="H1294" i="26"/>
  <c r="H1295" i="26"/>
  <c r="H1296" i="26"/>
  <c r="H1351" i="26"/>
  <c r="H1297" i="26"/>
  <c r="H73" i="26"/>
  <c r="H1298" i="26"/>
  <c r="H1299" i="26"/>
  <c r="H297" i="26"/>
  <c r="H1300" i="26"/>
  <c r="H1301" i="26"/>
  <c r="H1302" i="26"/>
  <c r="H270" i="26"/>
  <c r="H1303" i="26"/>
  <c r="H236" i="26"/>
  <c r="H1304" i="26"/>
  <c r="H59" i="26"/>
  <c r="H48" i="26"/>
  <c r="H1305" i="26"/>
  <c r="H379" i="26"/>
  <c r="H174" i="26"/>
  <c r="H1306" i="26"/>
  <c r="H1455" i="26"/>
  <c r="H279" i="26"/>
  <c r="H300" i="26"/>
  <c r="H1307" i="26"/>
  <c r="H1454" i="26"/>
  <c r="H179" i="26"/>
  <c r="H1308" i="26"/>
  <c r="H1309" i="26"/>
  <c r="H1310" i="26"/>
  <c r="H1311" i="26"/>
  <c r="H132" i="26"/>
  <c r="H1312" i="26"/>
  <c r="H1313" i="26"/>
  <c r="H1314" i="26"/>
  <c r="H1315" i="26"/>
  <c r="H1316" i="26"/>
  <c r="H1419" i="26"/>
  <c r="H1376" i="26"/>
  <c r="H1317" i="26"/>
  <c r="H1318" i="26"/>
  <c r="H275" i="26"/>
  <c r="H276" i="26"/>
  <c r="H100" i="26"/>
  <c r="H1319" i="26"/>
  <c r="H1391" i="26"/>
  <c r="H1507" i="26"/>
  <c r="H1396" i="26"/>
  <c r="H1552" i="26"/>
  <c r="H1320" i="26"/>
  <c r="H1321" i="26"/>
  <c r="H1442" i="26"/>
  <c r="H345" i="26"/>
  <c r="H103" i="26"/>
  <c r="H199" i="26"/>
  <c r="H63" i="26"/>
  <c r="H1322" i="26"/>
  <c r="H1323" i="26"/>
  <c r="H1324" i="26"/>
  <c r="H1325" i="26"/>
  <c r="H1326" i="26"/>
  <c r="H1327" i="26"/>
  <c r="H337" i="26"/>
  <c r="H255" i="26"/>
  <c r="H126" i="26"/>
  <c r="H60" i="26"/>
  <c r="H1328" i="26"/>
  <c r="H341" i="26"/>
  <c r="H1329" i="26"/>
  <c r="H1330" i="26"/>
  <c r="H346" i="26"/>
  <c r="H1392" i="26"/>
  <c r="H1331" i="26"/>
  <c r="H347" i="26"/>
  <c r="H328" i="26"/>
  <c r="H1332" i="26"/>
  <c r="H1515" i="26"/>
  <c r="H252" i="26"/>
  <c r="H1333" i="26"/>
  <c r="H1334" i="26"/>
  <c r="H29" i="26"/>
  <c r="H93" i="26"/>
  <c r="H56" i="26"/>
  <c r="H335" i="26"/>
  <c r="H1335" i="26"/>
  <c r="H1336" i="26"/>
  <c r="H218" i="26"/>
  <c r="H332" i="26"/>
  <c r="H306" i="26"/>
  <c r="H376" i="26"/>
  <c r="H1382" i="26"/>
  <c r="H1432" i="26"/>
  <c r="H1337" i="26"/>
  <c r="H1338" i="26"/>
  <c r="H176" i="26"/>
  <c r="H1339" i="26"/>
  <c r="H1440" i="26"/>
  <c r="H256" i="26"/>
  <c r="H1340" i="26"/>
  <c r="H206" i="26"/>
  <c r="H81" i="26"/>
  <c r="H239" i="26"/>
  <c r="H1449" i="26"/>
  <c r="H1341" i="26"/>
  <c r="H1342" i="26"/>
  <c r="H1380" i="26"/>
  <c r="H1427" i="26"/>
  <c r="H1343" i="26"/>
  <c r="H1475" i="26"/>
  <c r="H1344" i="26"/>
  <c r="H1494" i="26"/>
  <c r="H1345" i="26"/>
  <c r="H1527" i="26"/>
  <c r="H1360" i="26"/>
  <c r="H1385" i="26"/>
  <c r="H52" i="26"/>
  <c r="H298" i="26"/>
  <c r="H112" i="26"/>
  <c r="H92" i="26"/>
  <c r="H1542" i="26"/>
  <c r="H381" i="26"/>
  <c r="BN18" i="1"/>
  <c r="BN16" i="1"/>
  <c r="BX22" i="1"/>
  <c r="BX28" i="1"/>
  <c r="BX26" i="1"/>
  <c r="BV22" i="1"/>
  <c r="BL22" i="1"/>
  <c r="BB22" i="1"/>
  <c r="AR22" i="1"/>
  <c r="AH22" i="1"/>
  <c r="X22" i="1"/>
  <c r="N22" i="1"/>
  <c r="BV18" i="1"/>
  <c r="BV26" i="1" s="1"/>
  <c r="BL18" i="1"/>
  <c r="BB18" i="1"/>
  <c r="AR18" i="1"/>
  <c r="AR26" i="1" s="1"/>
  <c r="AH18" i="1"/>
  <c r="X18" i="1"/>
  <c r="N18" i="1"/>
  <c r="X26" i="1" l="1"/>
  <c r="BL26" i="1"/>
  <c r="AH26" i="1"/>
  <c r="BN20" i="1"/>
  <c r="BN22" i="1" s="1"/>
  <c r="BX30" i="1"/>
  <c r="BX32" i="1" s="1"/>
  <c r="N26" i="1"/>
  <c r="BB26" i="1"/>
  <c r="BD18" i="1" l="1"/>
  <c r="BD16" i="1"/>
  <c r="AT18" i="1"/>
  <c r="AT16" i="1"/>
  <c r="AJ18" i="1"/>
  <c r="AJ16" i="1"/>
  <c r="Z18" i="1"/>
  <c r="Z16" i="1"/>
  <c r="P18" i="1"/>
  <c r="P16" i="1"/>
  <c r="I20" i="6"/>
  <c r="H20" i="6"/>
  <c r="G20" i="6"/>
  <c r="F20" i="6"/>
  <c r="E20" i="6"/>
  <c r="D20" i="6"/>
  <c r="C20" i="6"/>
  <c r="Z20" i="1" l="1"/>
  <c r="Z22" i="1" s="1"/>
  <c r="AT20" i="1"/>
  <c r="AT22" i="1" s="1"/>
  <c r="AJ20" i="1"/>
  <c r="AJ22" i="1" s="1"/>
  <c r="BD20" i="1"/>
  <c r="BD22" i="1" s="1"/>
  <c r="D13" i="6"/>
  <c r="D10" i="6"/>
  <c r="D4" i="6"/>
  <c r="I4" i="6"/>
  <c r="H10" i="6"/>
  <c r="H4" i="6"/>
  <c r="G10" i="6"/>
  <c r="G4" i="6"/>
  <c r="F10" i="6"/>
  <c r="F4" i="6"/>
  <c r="E10" i="6"/>
  <c r="E4" i="6"/>
  <c r="C13" i="6"/>
  <c r="C10" i="6"/>
  <c r="C7" i="6"/>
  <c r="C4" i="6"/>
  <c r="K4" i="6" l="1"/>
  <c r="J4" i="6"/>
  <c r="E24" i="6"/>
  <c r="E32" i="6" s="1"/>
  <c r="C49" i="6" s="1"/>
  <c r="F24" i="6"/>
  <c r="F32" i="6" s="1"/>
  <c r="C53" i="6" s="1"/>
  <c r="G24" i="6"/>
  <c r="G32" i="6" s="1"/>
  <c r="C57" i="6" s="1"/>
  <c r="I24" i="6"/>
  <c r="I32" i="6" s="1"/>
  <c r="C65" i="6" s="1"/>
  <c r="D24" i="6"/>
  <c r="D32" i="6" s="1"/>
  <c r="C45" i="6" s="1"/>
  <c r="D21" i="6"/>
  <c r="H24" i="6"/>
  <c r="H32" i="6" s="1"/>
  <c r="C61" i="6" s="1"/>
  <c r="Q49" i="1"/>
  <c r="Q45" i="1"/>
  <c r="Q41" i="1"/>
  <c r="Q37" i="1"/>
  <c r="BV9" i="1"/>
  <c r="I10" i="6" s="1"/>
  <c r="BV6" i="1"/>
  <c r="I7" i="6" s="1"/>
  <c r="BX5" i="1"/>
  <c r="I5" i="6" s="1"/>
  <c r="BV20" i="1"/>
  <c r="I27" i="6" l="1"/>
  <c r="I33" i="6" s="1"/>
  <c r="D65" i="6" s="1"/>
  <c r="K10" i="6"/>
  <c r="J10" i="6"/>
  <c r="BV12" i="1"/>
  <c r="I13" i="6" s="1"/>
  <c r="BX2" i="1"/>
  <c r="BX8" i="1"/>
  <c r="I8" i="6" s="1"/>
  <c r="BV24" i="1"/>
  <c r="BV8" i="1" s="1"/>
  <c r="BV5" i="1"/>
  <c r="BV7" i="1"/>
  <c r="BY6" i="1"/>
  <c r="BV16" i="1"/>
  <c r="BV30" i="1" l="1"/>
  <c r="I29" i="6"/>
  <c r="I37" i="6" s="1"/>
  <c r="H67" i="6" s="1"/>
  <c r="K13" i="6"/>
  <c r="J13" i="6"/>
  <c r="I21" i="6"/>
  <c r="BY8" i="1"/>
  <c r="I9" i="6"/>
  <c r="BY7" i="1"/>
  <c r="BY9" i="1"/>
  <c r="BX11" i="1"/>
  <c r="BY5" i="1"/>
  <c r="I6" i="6"/>
  <c r="BY3" i="1"/>
  <c r="I2" i="6"/>
  <c r="I26" i="6" s="1"/>
  <c r="BV10" i="1"/>
  <c r="BV32" i="1"/>
  <c r="BV28" i="1"/>
  <c r="BV2" i="1"/>
  <c r="BV4" i="1"/>
  <c r="I28" i="6" l="1"/>
  <c r="I35" i="6" s="1"/>
  <c r="F66" i="6" s="1"/>
  <c r="I36" i="6"/>
  <c r="G67" i="6" s="1"/>
  <c r="BY12" i="1"/>
  <c r="I11" i="6"/>
  <c r="BY2" i="1"/>
  <c r="I3" i="6"/>
  <c r="BY10" i="1"/>
  <c r="BY4" i="1"/>
  <c r="BV11" i="1"/>
  <c r="BV13" i="1"/>
  <c r="I25" i="6" l="1"/>
  <c r="I34" i="6" s="1"/>
  <c r="E66" i="6" s="1"/>
  <c r="I23" i="6"/>
  <c r="BY11" i="1"/>
  <c r="I12" i="6"/>
  <c r="BY13" i="1"/>
  <c r="BL6" i="1"/>
  <c r="BN5" i="1"/>
  <c r="H5" i="6" s="1"/>
  <c r="BL20" i="1"/>
  <c r="BL7" i="1" s="1"/>
  <c r="BL16" i="1"/>
  <c r="BL12" i="1" l="1"/>
  <c r="H13" i="6" s="1"/>
  <c r="H7" i="6"/>
  <c r="I22" i="6"/>
  <c r="BN8" i="1"/>
  <c r="H8" i="6" s="1"/>
  <c r="H29" i="6" s="1"/>
  <c r="H37" i="6" s="1"/>
  <c r="H63" i="6" s="1"/>
  <c r="BL4" i="1"/>
  <c r="BL2" i="1"/>
  <c r="H3" i="6" s="1"/>
  <c r="BO6" i="1"/>
  <c r="BO7" i="1"/>
  <c r="BL5" i="1"/>
  <c r="BL24" i="1"/>
  <c r="BN2" i="1"/>
  <c r="H2" i="6" s="1"/>
  <c r="H25" i="6" l="1"/>
  <c r="H34" i="6" s="1"/>
  <c r="E62" i="6" s="1"/>
  <c r="H21" i="6"/>
  <c r="H27" i="6"/>
  <c r="H33" i="6" s="1"/>
  <c r="D61" i="6" s="1"/>
  <c r="H26" i="6"/>
  <c r="H36" i="6" s="1"/>
  <c r="G63" i="6" s="1"/>
  <c r="BO9" i="1"/>
  <c r="BO5" i="1"/>
  <c r="H6" i="6"/>
  <c r="BN11" i="1"/>
  <c r="BL8" i="1"/>
  <c r="BL10" i="1"/>
  <c r="BO3" i="1"/>
  <c r="BO4" i="1"/>
  <c r="BO2" i="1"/>
  <c r="BL30" i="1"/>
  <c r="BL32" i="1"/>
  <c r="BL28" i="1"/>
  <c r="BO12" i="1" l="1"/>
  <c r="H11" i="6"/>
  <c r="BO8" i="1"/>
  <c r="H9" i="6"/>
  <c r="H28" i="6" s="1"/>
  <c r="H35" i="6" s="1"/>
  <c r="F62" i="6" s="1"/>
  <c r="BO10" i="1"/>
  <c r="BL13" i="1"/>
  <c r="BL11" i="1"/>
  <c r="H23" i="6" l="1"/>
  <c r="BO13" i="1"/>
  <c r="BO11" i="1"/>
  <c r="H12" i="6"/>
  <c r="BB6" i="1"/>
  <c r="G7" i="6" s="1"/>
  <c r="BD5" i="1"/>
  <c r="G5" i="6" s="1"/>
  <c r="BD2" i="1"/>
  <c r="BB20" i="1"/>
  <c r="AR6" i="1"/>
  <c r="F7" i="6" s="1"/>
  <c r="AH6" i="1"/>
  <c r="AT5" i="1"/>
  <c r="F5" i="6" s="1"/>
  <c r="AR20" i="1"/>
  <c r="AJ5" i="1"/>
  <c r="E5" i="6" s="1"/>
  <c r="AH20" i="1"/>
  <c r="AH7" i="1" s="1"/>
  <c r="AH16" i="1"/>
  <c r="X6" i="1"/>
  <c r="D7" i="6" s="1"/>
  <c r="Z8" i="1"/>
  <c r="X20" i="1"/>
  <c r="X7" i="1" s="1"/>
  <c r="P5" i="1"/>
  <c r="P2" i="1"/>
  <c r="N20" i="1"/>
  <c r="N5" i="1" s="1"/>
  <c r="BB12" i="1" l="1"/>
  <c r="G13" i="6" s="1"/>
  <c r="J7" i="6"/>
  <c r="K7" i="6"/>
  <c r="AR12" i="1"/>
  <c r="F13" i="6" s="1"/>
  <c r="F21" i="6" s="1"/>
  <c r="BD8" i="1"/>
  <c r="G8" i="6" s="1"/>
  <c r="G29" i="6" s="1"/>
  <c r="G37" i="6" s="1"/>
  <c r="H59" i="6" s="1"/>
  <c r="D27" i="6"/>
  <c r="D33" i="6" s="1"/>
  <c r="D45" i="6" s="1"/>
  <c r="G21" i="6"/>
  <c r="F27" i="6"/>
  <c r="F33" i="6" s="1"/>
  <c r="D53" i="6" s="1"/>
  <c r="H22" i="6"/>
  <c r="AH12" i="1"/>
  <c r="E13" i="6" s="1"/>
  <c r="E7" i="6"/>
  <c r="G27" i="6"/>
  <c r="G33" i="6" s="1"/>
  <c r="D57" i="6" s="1"/>
  <c r="AA9" i="1"/>
  <c r="D8" i="6"/>
  <c r="BE3" i="1"/>
  <c r="G2" i="6"/>
  <c r="C5" i="6"/>
  <c r="Q39" i="1"/>
  <c r="Q35" i="1"/>
  <c r="C2" i="6"/>
  <c r="C6" i="6"/>
  <c r="Q40" i="1"/>
  <c r="X24" i="1"/>
  <c r="X8" i="1" s="1"/>
  <c r="AR24" i="1"/>
  <c r="AR10" i="1" s="1"/>
  <c r="Z11" i="1"/>
  <c r="AJ8" i="1"/>
  <c r="E8" i="6" s="1"/>
  <c r="E29" i="6" s="1"/>
  <c r="E37" i="6" s="1"/>
  <c r="H51" i="6" s="1"/>
  <c r="AT2" i="1"/>
  <c r="AT8" i="1"/>
  <c r="X16" i="1"/>
  <c r="Z2" i="1"/>
  <c r="BB24" i="1"/>
  <c r="BB8" i="1" s="1"/>
  <c r="BB7" i="1"/>
  <c r="BB5" i="1"/>
  <c r="BE6" i="1"/>
  <c r="BB16" i="1"/>
  <c r="AR5" i="1"/>
  <c r="AR7" i="1"/>
  <c r="AU6" i="1"/>
  <c r="AR16" i="1"/>
  <c r="AR4" i="1" s="1"/>
  <c r="AH2" i="1"/>
  <c r="E3" i="6" s="1"/>
  <c r="AH4" i="1"/>
  <c r="AK6" i="1"/>
  <c r="AK7" i="1"/>
  <c r="AH5" i="1"/>
  <c r="AH24" i="1"/>
  <c r="AJ2" i="1"/>
  <c r="E2" i="6" s="1"/>
  <c r="X5" i="1"/>
  <c r="D6" i="6" s="1"/>
  <c r="Z5" i="1"/>
  <c r="Q5" i="1"/>
  <c r="N7" i="1"/>
  <c r="P20" i="1"/>
  <c r="P22" i="1" s="1"/>
  <c r="N24" i="1"/>
  <c r="N16" i="1"/>
  <c r="K2" i="6" l="1"/>
  <c r="J2" i="6"/>
  <c r="K6" i="6"/>
  <c r="J6" i="6"/>
  <c r="K5" i="6"/>
  <c r="J5" i="6"/>
  <c r="BE9" i="1"/>
  <c r="BD11" i="1"/>
  <c r="G11" i="6" s="1"/>
  <c r="X10" i="1"/>
  <c r="E21" i="6"/>
  <c r="E25" i="6"/>
  <c r="E34" i="6" s="1"/>
  <c r="E50" i="6" s="1"/>
  <c r="E27" i="6"/>
  <c r="E33" i="6" s="1"/>
  <c r="D49" i="6" s="1"/>
  <c r="G26" i="6"/>
  <c r="G36" i="6" s="1"/>
  <c r="G59" i="6" s="1"/>
  <c r="X32" i="1"/>
  <c r="E26" i="6"/>
  <c r="E36" i="6" s="1"/>
  <c r="G51" i="6" s="1"/>
  <c r="C26" i="6"/>
  <c r="C36" i="6" s="1"/>
  <c r="G43" i="6" s="1"/>
  <c r="AA12" i="1"/>
  <c r="D11" i="6"/>
  <c r="BE8" i="1"/>
  <c r="G9" i="6"/>
  <c r="AU3" i="1"/>
  <c r="F2" i="6"/>
  <c r="AA8" i="1"/>
  <c r="D9" i="6"/>
  <c r="D28" i="6" s="1"/>
  <c r="D35" i="6" s="1"/>
  <c r="F46" i="6" s="1"/>
  <c r="AA6" i="1"/>
  <c r="D5" i="6"/>
  <c r="AA3" i="1"/>
  <c r="D2" i="6"/>
  <c r="AU5" i="1"/>
  <c r="F6" i="6"/>
  <c r="BE7" i="1"/>
  <c r="AK5" i="1"/>
  <c r="E6" i="6"/>
  <c r="AU7" i="1"/>
  <c r="BE5" i="1"/>
  <c r="G6" i="6"/>
  <c r="AU9" i="1"/>
  <c r="F8" i="6"/>
  <c r="AK9" i="1"/>
  <c r="X28" i="1"/>
  <c r="AR32" i="1"/>
  <c r="BB10" i="1"/>
  <c r="Q7" i="1"/>
  <c r="Q42" i="1"/>
  <c r="AJ11" i="1"/>
  <c r="X30" i="1"/>
  <c r="X11" i="1" s="1"/>
  <c r="BB32" i="1"/>
  <c r="AU10" i="1"/>
  <c r="X4" i="1"/>
  <c r="X2" i="1"/>
  <c r="AR8" i="1"/>
  <c r="AT11" i="1"/>
  <c r="BB28" i="1"/>
  <c r="BB2" i="1"/>
  <c r="BB4" i="1"/>
  <c r="BB30" i="1"/>
  <c r="AR28" i="1"/>
  <c r="AR30" i="1"/>
  <c r="AR2" i="1"/>
  <c r="AH10" i="1"/>
  <c r="AH8" i="1"/>
  <c r="AK3" i="1"/>
  <c r="AK4" i="1"/>
  <c r="AK2" i="1"/>
  <c r="AH32" i="1"/>
  <c r="AH30" i="1"/>
  <c r="AH28" i="1"/>
  <c r="AA5" i="1"/>
  <c r="AA7" i="1"/>
  <c r="N8" i="1"/>
  <c r="N10" i="1"/>
  <c r="P11" i="1"/>
  <c r="P8" i="1"/>
  <c r="N2" i="1"/>
  <c r="C3" i="6" s="1"/>
  <c r="N4" i="1"/>
  <c r="N32" i="1"/>
  <c r="N28" i="1"/>
  <c r="N30" i="1"/>
  <c r="J3" i="6" l="1"/>
  <c r="K3" i="6"/>
  <c r="AA10" i="1"/>
  <c r="BE12" i="1"/>
  <c r="G23" i="6"/>
  <c r="F29" i="6"/>
  <c r="F37" i="6" s="1"/>
  <c r="H55" i="6" s="1"/>
  <c r="D29" i="6"/>
  <c r="D37" i="6" s="1"/>
  <c r="H47" i="6" s="1"/>
  <c r="F26" i="6"/>
  <c r="F36" i="6" s="1"/>
  <c r="G55" i="6" s="1"/>
  <c r="D23" i="6"/>
  <c r="D26" i="6"/>
  <c r="D36" i="6" s="1"/>
  <c r="G47" i="6" s="1"/>
  <c r="C25" i="6"/>
  <c r="C34" i="6" s="1"/>
  <c r="E42" i="6" s="1"/>
  <c r="G28" i="6"/>
  <c r="G35" i="6" s="1"/>
  <c r="F58" i="6" s="1"/>
  <c r="AA11" i="1"/>
  <c r="D12" i="6"/>
  <c r="AK10" i="1"/>
  <c r="AA4" i="1"/>
  <c r="AK12" i="1"/>
  <c r="E11" i="6"/>
  <c r="BE10" i="1"/>
  <c r="AK8" i="1"/>
  <c r="E9" i="6"/>
  <c r="E28" i="6" s="1"/>
  <c r="E35" i="6" s="1"/>
  <c r="F50" i="6" s="1"/>
  <c r="BE2" i="1"/>
  <c r="G3" i="6"/>
  <c r="AA2" i="1"/>
  <c r="D3" i="6"/>
  <c r="AU4" i="1"/>
  <c r="BE4" i="1"/>
  <c r="AU8" i="1"/>
  <c r="F9" i="6"/>
  <c r="F28" i="6" s="1"/>
  <c r="F35" i="6" s="1"/>
  <c r="F54" i="6" s="1"/>
  <c r="AU2" i="1"/>
  <c r="F3" i="6"/>
  <c r="AU12" i="1"/>
  <c r="F11" i="6"/>
  <c r="X13" i="1"/>
  <c r="C11" i="6"/>
  <c r="Q47" i="1"/>
  <c r="C8" i="6"/>
  <c r="Q43" i="1"/>
  <c r="C9" i="6"/>
  <c r="Q44" i="1"/>
  <c r="Q4" i="1"/>
  <c r="Q46" i="1"/>
  <c r="Q2" i="1"/>
  <c r="Q36" i="1"/>
  <c r="Q8" i="1"/>
  <c r="Q10" i="1"/>
  <c r="BB13" i="1"/>
  <c r="BB11" i="1"/>
  <c r="AR11" i="1"/>
  <c r="AR13" i="1"/>
  <c r="AH13" i="1"/>
  <c r="AH11" i="1"/>
  <c r="N11" i="1"/>
  <c r="N13" i="1"/>
  <c r="J8" i="6" l="1"/>
  <c r="K8" i="6"/>
  <c r="J9" i="6"/>
  <c r="K9" i="6"/>
  <c r="K11" i="6"/>
  <c r="J11" i="6"/>
  <c r="D25" i="6"/>
  <c r="D34" i="6" s="1"/>
  <c r="E46" i="6" s="1"/>
  <c r="E23" i="6"/>
  <c r="C29" i="6"/>
  <c r="C37" i="6" s="1"/>
  <c r="H43" i="6" s="1"/>
  <c r="F23" i="6"/>
  <c r="G25" i="6"/>
  <c r="G34" i="6" s="1"/>
  <c r="E58" i="6" s="1"/>
  <c r="D22" i="6"/>
  <c r="C28" i="6"/>
  <c r="C35" i="6" s="1"/>
  <c r="F42" i="6" s="1"/>
  <c r="F25" i="6"/>
  <c r="F34" i="6" s="1"/>
  <c r="E54" i="6" s="1"/>
  <c r="C23" i="6"/>
  <c r="AK13" i="1"/>
  <c r="BE13" i="1"/>
  <c r="AK11" i="1"/>
  <c r="E12" i="6"/>
  <c r="BE11" i="1"/>
  <c r="G12" i="6"/>
  <c r="AA13" i="1"/>
  <c r="AU11" i="1"/>
  <c r="F12" i="6"/>
  <c r="AU13" i="1"/>
  <c r="C12" i="6"/>
  <c r="Q48" i="1"/>
  <c r="Q13" i="1"/>
  <c r="Q50" i="1"/>
  <c r="Q11" i="1"/>
  <c r="J12" i="6" l="1"/>
  <c r="K12" i="6"/>
  <c r="G22" i="6"/>
  <c r="E22" i="6"/>
  <c r="F22" i="6"/>
  <c r="C22" i="6"/>
</calcChain>
</file>

<file path=xl/sharedStrings.xml><?xml version="1.0" encoding="utf-8"?>
<sst xmlns="http://schemas.openxmlformats.org/spreadsheetml/2006/main" count="34477" uniqueCount="3119">
  <si>
    <t>SRC</t>
  </si>
  <si>
    <t>FED</t>
  </si>
  <si>
    <t>BND</t>
  </si>
  <si>
    <t>PYG</t>
  </si>
  <si>
    <t>STA</t>
  </si>
  <si>
    <t xml:space="preserve">FED </t>
  </si>
  <si>
    <t>Proj_No</t>
  </si>
  <si>
    <t>V10</t>
  </si>
  <si>
    <t>V20</t>
  </si>
  <si>
    <t>V21</t>
  </si>
  <si>
    <t>V48</t>
  </si>
  <si>
    <t>V30</t>
  </si>
  <si>
    <t>V40</t>
  </si>
  <si>
    <t>V41</t>
  </si>
  <si>
    <t>V60</t>
  </si>
  <si>
    <t>V70</t>
  </si>
  <si>
    <t>Z97</t>
  </si>
  <si>
    <t>V61</t>
  </si>
  <si>
    <t>V50</t>
  </si>
  <si>
    <t>V54</t>
  </si>
  <si>
    <t>V52</t>
  </si>
  <si>
    <t>N50</t>
  </si>
  <si>
    <t>V51</t>
  </si>
  <si>
    <t>V55</t>
  </si>
  <si>
    <t>V57</t>
  </si>
  <si>
    <t>V58</t>
  </si>
  <si>
    <t>A50</t>
  </si>
  <si>
    <t>V02</t>
  </si>
  <si>
    <t>V90</t>
  </si>
  <si>
    <t>V99</t>
  </si>
  <si>
    <t>Z93</t>
  </si>
  <si>
    <t>T23</t>
  </si>
  <si>
    <t>M20</t>
  </si>
  <si>
    <t>M27</t>
  </si>
  <si>
    <t>S21</t>
  </si>
  <si>
    <t>Q21</t>
  </si>
  <si>
    <t>T90</t>
  </si>
  <si>
    <t>T20</t>
  </si>
  <si>
    <t>T10</t>
  </si>
  <si>
    <t>T30</t>
  </si>
  <si>
    <t>T40</t>
  </si>
  <si>
    <t>M97</t>
  </si>
  <si>
    <t>T11</t>
  </si>
  <si>
    <t>T21</t>
  </si>
  <si>
    <t>T29</t>
  </si>
  <si>
    <t>T41</t>
  </si>
  <si>
    <t>T91</t>
  </si>
  <si>
    <t>Z90</t>
  </si>
  <si>
    <t>G67</t>
  </si>
  <si>
    <t>G77</t>
  </si>
  <si>
    <t>G64</t>
  </si>
  <si>
    <t>U71</t>
  </si>
  <si>
    <t>U92</t>
  </si>
  <si>
    <t>Q10</t>
  </si>
  <si>
    <t>M22</t>
  </si>
  <si>
    <t>S22</t>
  </si>
  <si>
    <t>Q32</t>
  </si>
  <si>
    <t>Q40</t>
  </si>
  <si>
    <t>Q90</t>
  </si>
  <si>
    <t>Q20</t>
  </si>
  <si>
    <t>Q97</t>
  </si>
  <si>
    <t>Q30</t>
  </si>
  <si>
    <t>Q67</t>
  </si>
  <si>
    <t>N93</t>
  </si>
  <si>
    <t>C90</t>
  </si>
  <si>
    <t>J70</t>
  </si>
  <si>
    <t>R14</t>
  </si>
  <si>
    <t>C95</t>
  </si>
  <si>
    <t>C93</t>
  </si>
  <si>
    <t>C94</t>
  </si>
  <si>
    <t>C99</t>
  </si>
  <si>
    <t>C98</t>
  </si>
  <si>
    <t>C91</t>
  </si>
  <si>
    <t>C92</t>
  </si>
  <si>
    <t>Z95</t>
  </si>
  <si>
    <t>P10</t>
  </si>
  <si>
    <t>P12</t>
  </si>
  <si>
    <t>P93</t>
  </si>
  <si>
    <t>P27</t>
  </si>
  <si>
    <t>P48</t>
  </si>
  <si>
    <t>P30</t>
  </si>
  <si>
    <t>P44</t>
  </si>
  <si>
    <t>P90</t>
  </si>
  <si>
    <t>P40</t>
  </si>
  <si>
    <t>S90</t>
  </si>
  <si>
    <t>P53</t>
  </si>
  <si>
    <t>Z96</t>
  </si>
  <si>
    <t>Z98</t>
  </si>
  <si>
    <t>S98</t>
  </si>
  <si>
    <t>X98</t>
  </si>
  <si>
    <t>S32</t>
  </si>
  <si>
    <t>S12</t>
  </si>
  <si>
    <t>S15</t>
  </si>
  <si>
    <t>S19</t>
  </si>
  <si>
    <t>S10</t>
  </si>
  <si>
    <t>S14</t>
  </si>
  <si>
    <t>S16</t>
  </si>
  <si>
    <t>G60</t>
  </si>
  <si>
    <t>S26</t>
  </si>
  <si>
    <t>A28</t>
  </si>
  <si>
    <t>A22</t>
  </si>
  <si>
    <t>A20</t>
  </si>
  <si>
    <t>A29</t>
  </si>
  <si>
    <t>A23</t>
  </si>
  <si>
    <t>A25</t>
  </si>
  <si>
    <t>A27</t>
  </si>
  <si>
    <t>A26</t>
  </si>
  <si>
    <t>A21</t>
  </si>
  <si>
    <t>S33.</t>
  </si>
  <si>
    <t>S43</t>
  </si>
  <si>
    <t>S45</t>
  </si>
  <si>
    <t>S48</t>
  </si>
  <si>
    <t>A41</t>
  </si>
  <si>
    <t>S49</t>
  </si>
  <si>
    <t>S46</t>
  </si>
  <si>
    <t>S41</t>
  </si>
  <si>
    <t>S97</t>
  </si>
  <si>
    <t>A46</t>
  </si>
  <si>
    <t>A72</t>
  </si>
  <si>
    <t>H74</t>
  </si>
  <si>
    <t>I62</t>
  </si>
  <si>
    <t>S93</t>
  </si>
  <si>
    <t>N51</t>
  </si>
  <si>
    <t>V03</t>
  </si>
  <si>
    <t>V97</t>
  </si>
  <si>
    <t>Z94</t>
  </si>
  <si>
    <t>N02</t>
  </si>
  <si>
    <t>W03</t>
  </si>
  <si>
    <t>S91</t>
  </si>
  <si>
    <t>S99</t>
  </si>
  <si>
    <t>A32</t>
  </si>
  <si>
    <t>N19</t>
  </si>
  <si>
    <t>N90</t>
  </si>
  <si>
    <t>A91</t>
  </si>
  <si>
    <t>A40</t>
  </si>
  <si>
    <t>R98</t>
  </si>
  <si>
    <t>R99</t>
  </si>
  <si>
    <t>W43</t>
  </si>
  <si>
    <t>W46</t>
  </si>
  <si>
    <t>S13</t>
  </si>
  <si>
    <t>E13</t>
  </si>
  <si>
    <t>F62</t>
  </si>
  <si>
    <t>J64</t>
  </si>
  <si>
    <t>W64</t>
  </si>
  <si>
    <t>I63</t>
  </si>
  <si>
    <t>NOT ASSIGNED</t>
  </si>
  <si>
    <t>W92</t>
  </si>
  <si>
    <t>W94</t>
  </si>
  <si>
    <t>W91</t>
  </si>
  <si>
    <t>W90</t>
  </si>
  <si>
    <t>R16</t>
  </si>
  <si>
    <t>R19</t>
  </si>
  <si>
    <t>R01</t>
  </si>
  <si>
    <t>U40</t>
  </si>
  <si>
    <t>R44</t>
  </si>
  <si>
    <t>Z18</t>
  </si>
  <si>
    <t>R18</t>
  </si>
  <si>
    <t>R12</t>
  </si>
  <si>
    <t>F64</t>
  </si>
  <si>
    <t>F61</t>
  </si>
  <si>
    <t>F70</t>
  </si>
  <si>
    <t>R17</t>
  </si>
  <si>
    <t>R50</t>
  </si>
  <si>
    <t>R53</t>
  </si>
  <si>
    <t>R52</t>
  </si>
  <si>
    <t>X94</t>
  </si>
  <si>
    <t>U50</t>
  </si>
  <si>
    <t>R57</t>
  </si>
  <si>
    <t>U51</t>
  </si>
  <si>
    <t>S40</t>
  </si>
  <si>
    <t>U16</t>
  </si>
  <si>
    <t>U90</t>
  </si>
  <si>
    <t>M90</t>
  </si>
  <si>
    <t>P14</t>
  </si>
  <si>
    <t>R93</t>
  </si>
  <si>
    <t>Z99</t>
  </si>
  <si>
    <t>F60</t>
  </si>
  <si>
    <t>U19</t>
  </si>
  <si>
    <t>C19</t>
  </si>
  <si>
    <t>B27</t>
  </si>
  <si>
    <t>B22</t>
  </si>
  <si>
    <t>H60</t>
  </si>
  <si>
    <t>B67</t>
  </si>
  <si>
    <t>H61</t>
  </si>
  <si>
    <t>H62</t>
  </si>
  <si>
    <t>B64</t>
  </si>
  <si>
    <t>B92</t>
  </si>
  <si>
    <t>S44</t>
  </si>
  <si>
    <t>Y41</t>
  </si>
  <si>
    <t>Y44</t>
  </si>
  <si>
    <t>Y92</t>
  </si>
  <si>
    <t>Y99</t>
  </si>
  <si>
    <t>X50</t>
  </si>
  <si>
    <t>N95</t>
  </si>
  <si>
    <t>N60</t>
  </si>
  <si>
    <t>C01</t>
  </si>
  <si>
    <t>E24</t>
  </si>
  <si>
    <t>A92</t>
  </si>
  <si>
    <t>J67</t>
  </si>
  <si>
    <t>G70</t>
  </si>
  <si>
    <t>P60</t>
  </si>
  <si>
    <t>G72</t>
  </si>
  <si>
    <t>Z92</t>
  </si>
  <si>
    <t>X95</t>
  </si>
  <si>
    <t>E22</t>
  </si>
  <si>
    <t>K61</t>
  </si>
  <si>
    <t>K78</t>
  </si>
  <si>
    <t>K83</t>
  </si>
  <si>
    <t>V83</t>
  </si>
  <si>
    <t>K63</t>
  </si>
  <si>
    <t>K80</t>
  </si>
  <si>
    <t>K72</t>
  </si>
  <si>
    <t>E02</t>
  </si>
  <si>
    <t>E59</t>
  </si>
  <si>
    <t>FY09</t>
  </si>
  <si>
    <t>Total</t>
  </si>
  <si>
    <t>STA-Assigned</t>
  </si>
  <si>
    <t>STA-Not Assigned</t>
  </si>
  <si>
    <t>MBTA-Assigned</t>
  </si>
  <si>
    <t>FED-Assigned</t>
  </si>
  <si>
    <t>FED-Not Assigned</t>
  </si>
  <si>
    <t>MBTA-Not Assigned</t>
  </si>
  <si>
    <t>Total-Assigned</t>
  </si>
  <si>
    <t>Total-Not Assigned</t>
  </si>
  <si>
    <t>FY09-Projected</t>
  </si>
  <si>
    <t>FY09-Actual</t>
  </si>
  <si>
    <t>REI</t>
  </si>
  <si>
    <t>FY10-Projected</t>
  </si>
  <si>
    <t>FY10-Actual</t>
  </si>
  <si>
    <t>FY10</t>
  </si>
  <si>
    <t>V00</t>
  </si>
  <si>
    <t>S03</t>
  </si>
  <si>
    <t>S01</t>
  </si>
  <si>
    <t>FY11-Projected</t>
  </si>
  <si>
    <t>FY11-Actual</t>
  </si>
  <si>
    <t>FY11</t>
  </si>
  <si>
    <t>D10</t>
  </si>
  <si>
    <t>D05</t>
  </si>
  <si>
    <t>D21</t>
  </si>
  <si>
    <t>D37</t>
  </si>
  <si>
    <t>T27</t>
  </si>
  <si>
    <t>D17</t>
  </si>
  <si>
    <t>D09</t>
  </si>
  <si>
    <t>D19</t>
  </si>
  <si>
    <t>D11</t>
  </si>
  <si>
    <t>D06</t>
  </si>
  <si>
    <t>P19</t>
  </si>
  <si>
    <t>D23</t>
  </si>
  <si>
    <t>D28</t>
  </si>
  <si>
    <t>D29</t>
  </si>
  <si>
    <t>D07</t>
  </si>
  <si>
    <t>D26</t>
  </si>
  <si>
    <t>D12</t>
  </si>
  <si>
    <t>J74</t>
  </si>
  <si>
    <t>D36</t>
  </si>
  <si>
    <t>D01</t>
  </si>
  <si>
    <t>D13</t>
  </si>
  <si>
    <t>D30-35</t>
  </si>
  <si>
    <t>D03</t>
  </si>
  <si>
    <t>N03</t>
  </si>
  <si>
    <t>D02</t>
  </si>
  <si>
    <t>D25</t>
  </si>
  <si>
    <t>D27</t>
  </si>
  <si>
    <t>D22</t>
  </si>
  <si>
    <t>D04</t>
  </si>
  <si>
    <t>A01</t>
  </si>
  <si>
    <t>A09</t>
  </si>
  <si>
    <t>A90</t>
  </si>
  <si>
    <t>D38</t>
  </si>
  <si>
    <t>F69</t>
  </si>
  <si>
    <t>S62</t>
  </si>
  <si>
    <t>R90</t>
  </si>
  <si>
    <t>D15</t>
  </si>
  <si>
    <t>D08</t>
  </si>
  <si>
    <t>D18</t>
  </si>
  <si>
    <t>B74</t>
  </si>
  <si>
    <t>D14</t>
  </si>
  <si>
    <t>D24</t>
  </si>
  <si>
    <t>Y42</t>
  </si>
  <si>
    <t>X02</t>
  </si>
  <si>
    <t>N05</t>
  </si>
  <si>
    <t>X20</t>
  </si>
  <si>
    <t>X48</t>
  </si>
  <si>
    <t>D20</t>
  </si>
  <si>
    <t>R03</t>
  </si>
  <si>
    <t>V22</t>
  </si>
  <si>
    <t>FY12-Projected</t>
  </si>
  <si>
    <t>FY12</t>
  </si>
  <si>
    <t>Actual Spending/Projected Spending</t>
  </si>
  <si>
    <t>V75</t>
  </si>
  <si>
    <t>V79</t>
  </si>
  <si>
    <t>G80</t>
  </si>
  <si>
    <t>P91</t>
  </si>
  <si>
    <t>P32</t>
  </si>
  <si>
    <t>D39</t>
  </si>
  <si>
    <t>J62</t>
  </si>
  <si>
    <t>J66</t>
  </si>
  <si>
    <t>S02</t>
  </si>
  <si>
    <t>R69</t>
  </si>
  <si>
    <t>H78</t>
  </si>
  <si>
    <t>B73</t>
  </si>
  <si>
    <t>B91</t>
  </si>
  <si>
    <t>X96</t>
  </si>
  <si>
    <t>D40-41</t>
  </si>
  <si>
    <t>T92</t>
  </si>
  <si>
    <t>X78</t>
  </si>
  <si>
    <t>FY13-Projected</t>
  </si>
  <si>
    <t>FY13</t>
  </si>
  <si>
    <t>V34</t>
  </si>
  <si>
    <t>V35</t>
  </si>
  <si>
    <t>V36</t>
  </si>
  <si>
    <t>V59</t>
  </si>
  <si>
    <t>R54</t>
  </si>
  <si>
    <t>D75</t>
  </si>
  <si>
    <t>P61</t>
  </si>
  <si>
    <t>P94</t>
  </si>
  <si>
    <t>P42</t>
  </si>
  <si>
    <t>P39</t>
  </si>
  <si>
    <t>P43</t>
  </si>
  <si>
    <t>P45</t>
  </si>
  <si>
    <t>P62</t>
  </si>
  <si>
    <t>F91</t>
  </si>
  <si>
    <t>P64</t>
  </si>
  <si>
    <t>Z41</t>
  </si>
  <si>
    <t>S30</t>
  </si>
  <si>
    <t>S47</t>
  </si>
  <si>
    <t>A31</t>
  </si>
  <si>
    <t xml:space="preserve">S72 </t>
  </si>
  <si>
    <t>S75</t>
  </si>
  <si>
    <t>R81</t>
  </si>
  <si>
    <t>S31</t>
  </si>
  <si>
    <t>S50</t>
  </si>
  <si>
    <t>N04</t>
  </si>
  <si>
    <t>X03</t>
  </si>
  <si>
    <t xml:space="preserve">W92 </t>
  </si>
  <si>
    <t>U91</t>
  </si>
  <si>
    <t>B00</t>
  </si>
  <si>
    <t>B01</t>
  </si>
  <si>
    <t>B02</t>
  </si>
  <si>
    <t>D70</t>
  </si>
  <si>
    <t>D71</t>
  </si>
  <si>
    <t>D73</t>
  </si>
  <si>
    <t>D74</t>
  </si>
  <si>
    <t>X92</t>
  </si>
  <si>
    <t>D76</t>
  </si>
  <si>
    <t>X60</t>
  </si>
  <si>
    <t>D72</t>
  </si>
  <si>
    <t>R85</t>
  </si>
  <si>
    <t>FY14-Projected</t>
  </si>
  <si>
    <t>FY14</t>
  </si>
  <si>
    <t>V01</t>
  </si>
  <si>
    <t>V69</t>
  </si>
  <si>
    <t>V93</t>
  </si>
  <si>
    <t>V53</t>
  </si>
  <si>
    <t>V91</t>
  </si>
  <si>
    <t>X73</t>
  </si>
  <si>
    <t>C20</t>
  </si>
  <si>
    <t>C72</t>
  </si>
  <si>
    <t>C73</t>
  </si>
  <si>
    <t>P63</t>
  </si>
  <si>
    <t>S33</t>
  </si>
  <si>
    <t>A47</t>
  </si>
  <si>
    <t>J75</t>
  </si>
  <si>
    <t>A60</t>
  </si>
  <si>
    <t>R30</t>
  </si>
  <si>
    <t>R40</t>
  </si>
  <si>
    <t>R20</t>
  </si>
  <si>
    <t>P17</t>
  </si>
  <si>
    <t>R58</t>
  </si>
  <si>
    <t>B43</t>
  </si>
  <si>
    <t>H70</t>
  </si>
  <si>
    <t>B03</t>
  </si>
  <si>
    <t>X31</t>
  </si>
  <si>
    <t>FY15-Projected</t>
  </si>
  <si>
    <t>FY15</t>
  </si>
  <si>
    <t>Spent Year 0</t>
  </si>
  <si>
    <t>V18</t>
  </si>
  <si>
    <t>M91</t>
  </si>
  <si>
    <t>C27</t>
  </si>
  <si>
    <t>S72</t>
  </si>
  <si>
    <t>S53</t>
  </si>
  <si>
    <t>D30</t>
  </si>
  <si>
    <t>D31</t>
  </si>
  <si>
    <t>D32</t>
  </si>
  <si>
    <t>D33</t>
  </si>
  <si>
    <t>D34</t>
  </si>
  <si>
    <t>D35</t>
  </si>
  <si>
    <t>E90</t>
  </si>
  <si>
    <t>S63</t>
  </si>
  <si>
    <t>J60</t>
  </si>
  <si>
    <t>R32</t>
  </si>
  <si>
    <t>U75</t>
  </si>
  <si>
    <t>H64</t>
  </si>
  <si>
    <t>X74</t>
  </si>
  <si>
    <t>K67</t>
  </si>
  <si>
    <t>D40</t>
  </si>
  <si>
    <t>D41</t>
  </si>
  <si>
    <t>FY15-Actual</t>
  </si>
  <si>
    <t>FY14-Actual</t>
  </si>
  <si>
    <t>FY13-Actual</t>
  </si>
  <si>
    <t>FY12-Actual</t>
  </si>
  <si>
    <t>State Obligated</t>
  </si>
  <si>
    <t>Federal Obligated</t>
  </si>
  <si>
    <t>MBTA Obligated</t>
  </si>
  <si>
    <t>Total Obligated</t>
  </si>
  <si>
    <t>State Programmed (Cash Flows)</t>
  </si>
  <si>
    <t>Federal Programmed (Cash Flows)</t>
  </si>
  <si>
    <t>MBTA Programmed (Cash Flows)</t>
  </si>
  <si>
    <t>Total Programmed (Cash Flows)</t>
  </si>
  <si>
    <t>State Programmed (Smoothed)</t>
  </si>
  <si>
    <t>Federal Programmed (Smoothed)</t>
  </si>
  <si>
    <t>MBTA Programmed (Smoothed)</t>
  </si>
  <si>
    <t>Total Programmed (Smoothed)</t>
  </si>
  <si>
    <t>State Actual</t>
  </si>
  <si>
    <t>Federal Actual</t>
  </si>
  <si>
    <t>MBTA Actual</t>
  </si>
  <si>
    <t>Total Actual</t>
  </si>
  <si>
    <t>State</t>
  </si>
  <si>
    <t>Federal</t>
  </si>
  <si>
    <t>MBTA</t>
  </si>
  <si>
    <t>Actual</t>
  </si>
  <si>
    <t>Obligated</t>
  </si>
  <si>
    <t>Programmed (Smoothed)</t>
  </si>
  <si>
    <t>Programmed (Cash Flows)</t>
  </si>
  <si>
    <t>Source</t>
  </si>
  <si>
    <t>Spending Category</t>
  </si>
  <si>
    <t>Notes:</t>
  </si>
  <si>
    <t>Federal + MBTA</t>
  </si>
  <si>
    <t>Planned capital spend (1)</t>
  </si>
  <si>
    <t>Obligated capital spend (2)</t>
  </si>
  <si>
    <t>Actual capital spend (3)</t>
  </si>
  <si>
    <t>Actual: Spending accounted in CMS as of April 2, 2015</t>
  </si>
  <si>
    <t>Obligated: Projections for grants established in CMS in Year 1 of the CIP published prior to that fiscal year</t>
  </si>
  <si>
    <t>State Planned</t>
  </si>
  <si>
    <t>State Programmed</t>
  </si>
  <si>
    <t>Federal Planned</t>
  </si>
  <si>
    <t>Federal Programmed</t>
  </si>
  <si>
    <t>MBTA Planned</t>
  </si>
  <si>
    <t>MBTA Programmed</t>
  </si>
  <si>
    <t>Total Planned</t>
  </si>
  <si>
    <t>Total Programmed</t>
  </si>
  <si>
    <t>Planned: Projections from Sources of Funds table in the CIP published prior to that fiscal year</t>
  </si>
  <si>
    <t>Programmed: Sum of individual projects' Year 1 projections in CIP published prior to that fiscal year</t>
  </si>
  <si>
    <t>Planned</t>
  </si>
  <si>
    <t>Program</t>
  </si>
  <si>
    <t>Project</t>
  </si>
  <si>
    <t>Grant_No</t>
  </si>
  <si>
    <t>Blue Line Fleet Procurement</t>
  </si>
  <si>
    <t>Green Line Low Floor Cars</t>
  </si>
  <si>
    <t>Green Line No. 7 Car Selective Systems Overhaul</t>
  </si>
  <si>
    <t>Orange Line Cars Rebuild II</t>
  </si>
  <si>
    <t>Orange Line Cars Reinvest.</t>
  </si>
  <si>
    <t xml:space="preserve">Procurement of 74 Red Line Cars and 152 Orange Line Cars </t>
  </si>
  <si>
    <t>Red Line No. 1 Car Reinvest.</t>
  </si>
  <si>
    <t>Red Line No. 2 Car Selective Systems Overhaul</t>
  </si>
  <si>
    <t>Red Line No. 3 Upgrade</t>
  </si>
  <si>
    <t>Coach Emergency Lights</t>
  </si>
  <si>
    <t>Coach Overhaul - Kawasaki (75 units)</t>
  </si>
  <si>
    <t>Coach Procurement - Hyundai Rotem (75 units)</t>
  </si>
  <si>
    <t>Commuter Rail Vehicle Upgrades</t>
  </si>
  <si>
    <t>Locomotive Midlife Overhaul</t>
  </si>
  <si>
    <t>Locomotive Procurement</t>
  </si>
  <si>
    <t>Locomotive Top Deck Ovrhl.</t>
  </si>
  <si>
    <t>New Locomotive Proc.</t>
  </si>
  <si>
    <t>Pass. Coach Mntce. Prgm.</t>
  </si>
  <si>
    <t>"Zero-Series" Overhaul</t>
  </si>
  <si>
    <t>2004/2005 Bus Fleet Rehab</t>
  </si>
  <si>
    <t>Automated Passenger Counters</t>
  </si>
  <si>
    <t>Bus Capital Initiatives</t>
  </si>
  <si>
    <t>Bus Procurement</t>
  </si>
  <si>
    <t>NABI 40-ft CNG Buses</t>
  </si>
  <si>
    <t>NeoPlan 40-ft ECD Buses</t>
  </si>
  <si>
    <t>NeoPlan 60-ft CNG Buses</t>
  </si>
  <si>
    <t>Procure 310 buses</t>
  </si>
  <si>
    <t>RIDE Vehicle Program</t>
  </si>
  <si>
    <t>Wash. St. Vehicles (Ph I)</t>
  </si>
  <si>
    <t>Passenger Straps and Seats</t>
  </si>
  <si>
    <t>Police Fleet Modernization</t>
  </si>
  <si>
    <t>SMI Equipment</t>
  </si>
  <si>
    <t>Snow Fighting Equipment</t>
  </si>
  <si>
    <t>Systemwide NRV Program</t>
  </si>
  <si>
    <t>E Line Track Improvements</t>
  </si>
  <si>
    <t>Friction Modifier System</t>
  </si>
  <si>
    <t>Green Line Track Improvmnts</t>
  </si>
  <si>
    <t xml:space="preserve">Highland Branch </t>
  </si>
  <si>
    <t>Park St. Eastbnd. Crossover</t>
  </si>
  <si>
    <t>ROW Assessment</t>
  </si>
  <si>
    <t>Switch Replacement</t>
  </si>
  <si>
    <t>Systemwide Track Maintnce.</t>
  </si>
  <si>
    <t>Fitchburg Line Improvements</t>
  </si>
  <si>
    <t>Fitchburg Track Improvements</t>
  </si>
  <si>
    <t>Haverhill Double Tracking</t>
  </si>
  <si>
    <t>Systemwide Noise Mitigation</t>
  </si>
  <si>
    <t>Blue Line Signal Upgrade</t>
  </si>
  <si>
    <t>Green Line Lechmere Signals</t>
  </si>
  <si>
    <t>Orange Line North Sgnl Upg.</t>
  </si>
  <si>
    <t>Red Line Signals - Columbia Junction</t>
  </si>
  <si>
    <t>Systemwide Signal Upgrades</t>
  </si>
  <si>
    <t>Fitchburg Line Signal Upg.</t>
  </si>
  <si>
    <t>PA System /LED Station Sign</t>
  </si>
  <si>
    <t>Red Line Signal/Cable Upg.</t>
  </si>
  <si>
    <t>CR Next Stop Announcement</t>
  </si>
  <si>
    <t>Bus OCC Installation</t>
  </si>
  <si>
    <t>Customer Care Center</t>
  </si>
  <si>
    <t>Customer Svce. Phone Sys.</t>
  </si>
  <si>
    <t xml:space="preserve">Police Talkback Boxes </t>
  </si>
  <si>
    <t>Station Management Proj.</t>
  </si>
  <si>
    <t>Station Mngmnt. Radios</t>
  </si>
  <si>
    <t>Systemwide Radio Project</t>
  </si>
  <si>
    <t>Systemwide WAN Security</t>
  </si>
  <si>
    <t>Train &amp; Bus Arrival Announcements</t>
  </si>
  <si>
    <t xml:space="preserve">Blue Line Negative Returns </t>
  </si>
  <si>
    <t>Blue Line OCS</t>
  </si>
  <si>
    <t>Green Line Power Study</t>
  </si>
  <si>
    <t>Highland Power Upgrade</t>
  </si>
  <si>
    <t>Mattapan Line Catenary</t>
  </si>
  <si>
    <t>Orange Line Power Infrastructure Improvements</t>
  </si>
  <si>
    <t>Power Program</t>
  </si>
  <si>
    <t>Recitifier Transformer Repl.</t>
  </si>
  <si>
    <t>Red Line Subst. Breakers</t>
  </si>
  <si>
    <t>Substation Control Batteries</t>
  </si>
  <si>
    <t>Transformer Replacement Program - Phases 2-4 (All modes)</t>
  </si>
  <si>
    <t>Commuter Rail Power Upgrades</t>
  </si>
  <si>
    <t>Trackless Trolley Catenary</t>
  </si>
  <si>
    <t>CharlieCard Initiatives</t>
  </si>
  <si>
    <t>Station Management Program - Phase II</t>
  </si>
  <si>
    <t>Assembly Square Station</t>
  </si>
  <si>
    <t>Blue Line  Platform Rehab</t>
  </si>
  <si>
    <t>Blue Line Airport Station</t>
  </si>
  <si>
    <t>Blue Line Maverick Station</t>
  </si>
  <si>
    <t>Blue Line Station Imprvmnts</t>
  </si>
  <si>
    <t>Blue Line Station Modernization</t>
  </si>
  <si>
    <t xml:space="preserve">Commuter Rail Access </t>
  </si>
  <si>
    <t>Fenway Improvements</t>
  </si>
  <si>
    <t>Fenway Station Stairs</t>
  </si>
  <si>
    <t xml:space="preserve">Green Line Interim Access </t>
  </si>
  <si>
    <t>Kenmore Surface Improvements</t>
  </si>
  <si>
    <t>LRAP - Phase II - Surface Sta</t>
  </si>
  <si>
    <t>LRAP - Surface Stations</t>
  </si>
  <si>
    <t>LRAP- Arlington &amp; Copley</t>
  </si>
  <si>
    <t>LRAP- Boston College Sta.</t>
  </si>
  <si>
    <t>LRAP- Brookline Vill. &amp; Longwood</t>
  </si>
  <si>
    <t>LRAP- Govt. Center Station</t>
  </si>
  <si>
    <t>LRAP- Kenmore Station</t>
  </si>
  <si>
    <t>LRAP- Park St. + Haymarket</t>
  </si>
  <si>
    <t>Orange Line Platform Improve</t>
  </si>
  <si>
    <t>Park Street Stairs</t>
  </si>
  <si>
    <t>Porter Square Sta Imp</t>
  </si>
  <si>
    <t>Red Line - Dorchester Stas.</t>
  </si>
  <si>
    <t>Red Line Ashmont Station</t>
  </si>
  <si>
    <t>Red Line- Charles/MGH Sta.</t>
  </si>
  <si>
    <t>Red Line Mattapan Station</t>
  </si>
  <si>
    <t>Red Line Platform Repairs</t>
  </si>
  <si>
    <t>Red Line South Station</t>
  </si>
  <si>
    <t>Science Park Accessibility</t>
  </si>
  <si>
    <t>Station Rehabilitation</t>
  </si>
  <si>
    <t>Symphony/Hynes Access</t>
  </si>
  <si>
    <t>Wollaston Access</t>
  </si>
  <si>
    <t>Auburndale Station Study</t>
  </si>
  <si>
    <t>Fairmount Line Imp- Phase II</t>
  </si>
  <si>
    <t>Rockport Station Improvements</t>
  </si>
  <si>
    <t>Station Signage Program</t>
  </si>
  <si>
    <t>Yawkey Station Enhancements</t>
  </si>
  <si>
    <t>Systemwide Bus Shelters</t>
  </si>
  <si>
    <t>Systemwide Bus Signage</t>
  </si>
  <si>
    <t>Catamaran for Quincy Harbor</t>
  </si>
  <si>
    <t>Ferry Boat Improvements</t>
  </si>
  <si>
    <t>Hingham Shipyard Improve</t>
  </si>
  <si>
    <t>MBTA Ferry System</t>
  </si>
  <si>
    <t>Quincy Ferry Terminal</t>
  </si>
  <si>
    <t>Back Bay Roof</t>
  </si>
  <si>
    <t xml:space="preserve">Emergency Exits Program </t>
  </si>
  <si>
    <t>North Station Transp. Center</t>
  </si>
  <si>
    <t>Orange Line- Malden Ctr. Sta.</t>
  </si>
  <si>
    <t>Secured Station Initiative</t>
  </si>
  <si>
    <t>Station Security</t>
  </si>
  <si>
    <t>Systemwide Art Program</t>
  </si>
  <si>
    <t>Systemwide Bus Racks</t>
  </si>
  <si>
    <t>Systemwide Enhancements</t>
  </si>
  <si>
    <t>Wayfinding Program</t>
  </si>
  <si>
    <t>Elevator Program</t>
  </si>
  <si>
    <t>Systemwide Elev. Upgrade</t>
  </si>
  <si>
    <t>Alewife Improvements</t>
  </si>
  <si>
    <t>Parking Garage Rehab</t>
  </si>
  <si>
    <t>Wonderland T.O.D.</t>
  </si>
  <si>
    <t>Gloucester Intermodal Fac.</t>
  </si>
  <si>
    <t>Lawrence Station Project</t>
  </si>
  <si>
    <t>Lynn Garage Waterproofing</t>
  </si>
  <si>
    <t>Newburyport Enhancements</t>
  </si>
  <si>
    <t xml:space="preserve">North Quincy Garage </t>
  </si>
  <si>
    <t>Salem/Beverly Station Impr.</t>
  </si>
  <si>
    <t>System Park+Ride Support</t>
  </si>
  <si>
    <t>Woburn Park &amp; Ride</t>
  </si>
  <si>
    <t>1,000 Parking Space Initiative</t>
  </si>
  <si>
    <t>New Parking Initiatives</t>
  </si>
  <si>
    <t>Parking Enterprise Fund</t>
  </si>
  <si>
    <t>Cabot Floor Rehabilitation</t>
  </si>
  <si>
    <t>Capital Spares Warehouse</t>
  </si>
  <si>
    <t>Carwash Replacement</t>
  </si>
  <si>
    <t>Enviro. Compliance Mgmt.</t>
  </si>
  <si>
    <t>Facility Improvements</t>
  </si>
  <si>
    <t>Orient Hgts. Carhouse</t>
  </si>
  <si>
    <t>Riverside CH Improvements</t>
  </si>
  <si>
    <t>Subway Ops. Equipment</t>
  </si>
  <si>
    <t>Bradford Layover Facility</t>
  </si>
  <si>
    <t>Commuter Rail Fac. Upgrades</t>
  </si>
  <si>
    <t>Layover Facility Analysis</t>
  </si>
  <si>
    <t>Readville Facil. Remediation</t>
  </si>
  <si>
    <t>Arborway Facility</t>
  </si>
  <si>
    <t>Bus Facilities Upgrade</t>
  </si>
  <si>
    <t>Bus Facility Analysis</t>
  </si>
  <si>
    <t>Bus Wash Upgrades</t>
  </si>
  <si>
    <t xml:space="preserve">Cabot Bus Facility Upgrade </t>
  </si>
  <si>
    <t>CNG Facility Retrofit</t>
  </si>
  <si>
    <t>Lynn Bus Fac. Remediation</t>
  </si>
  <si>
    <t>Southampton St. Facility</t>
  </si>
  <si>
    <t>Systemwide Roof Rehab</t>
  </si>
  <si>
    <t>Cabot Yard Cleanup</t>
  </si>
  <si>
    <t>Groundwater Remediation</t>
  </si>
  <si>
    <t>Miller's Outfall Structure</t>
  </si>
  <si>
    <t>OCC Power Supply Upgrade</t>
  </si>
  <si>
    <t>Operations Facilities Upgrade</t>
  </si>
  <si>
    <t>S. Boston Power Plant</t>
  </si>
  <si>
    <t xml:space="preserve">Security Systems at Yards </t>
  </si>
  <si>
    <t>Green Line Bridges</t>
  </si>
  <si>
    <t>Lechmere Viaduct</t>
  </si>
  <si>
    <t>Red Bridge Replacement</t>
  </si>
  <si>
    <t>Concord, Main St Bridge</t>
  </si>
  <si>
    <t>Drawbridge No. 1</t>
  </si>
  <si>
    <t>Drawbridge Repairs</t>
  </si>
  <si>
    <t>Fairmount Line Infrast.</t>
  </si>
  <si>
    <t>Merrimack River Bridge</t>
  </si>
  <si>
    <t>Bridge Inspection Prgrm.</t>
  </si>
  <si>
    <t>Bridge Program</t>
  </si>
  <si>
    <t>Red Line Vent Shafts (Ph. I)</t>
  </si>
  <si>
    <t>Tunnel Insp. &amp; Inventory</t>
  </si>
  <si>
    <t>Tunnel Rehabilitation</t>
  </si>
  <si>
    <t>Tunnel Vent Security Upg.</t>
  </si>
  <si>
    <t>Bus Rapid Transit Devel.</t>
  </si>
  <si>
    <t>Bus Training Simulator</t>
  </si>
  <si>
    <t>Environmental Mgt System</t>
  </si>
  <si>
    <t>Smart Bus Technology</t>
  </si>
  <si>
    <t>South Station ITS Kiosks</t>
  </si>
  <si>
    <t>Bid/Dispach System</t>
  </si>
  <si>
    <t>Computer Tech. Upgrades</t>
  </si>
  <si>
    <t>HR Business Continuity</t>
  </si>
  <si>
    <t>PeopleSoft Fin. Software</t>
  </si>
  <si>
    <t>Green Line Arborway Rest.</t>
  </si>
  <si>
    <t>Mattapan Line Assessment</t>
  </si>
  <si>
    <t>Commuter Rail Various Upgrades</t>
  </si>
  <si>
    <t>Worcester Line Improvements</t>
  </si>
  <si>
    <t>2008 Prog for Mass Transit</t>
  </si>
  <si>
    <t>Audit Costs</t>
  </si>
  <si>
    <t>Bond Costs</t>
  </si>
  <si>
    <t>Capital Maintenance Impr.</t>
  </si>
  <si>
    <t>EOT Transit Program</t>
  </si>
  <si>
    <t>Ferry Security Enahncements</t>
  </si>
  <si>
    <t>FY07 Homeland Security Funds [EOPSS]</t>
  </si>
  <si>
    <t>FY08 Homeland Security Funds [EOPSS]</t>
  </si>
  <si>
    <t>Indep. Engineering Review</t>
  </si>
  <si>
    <t>MBTA "Protects" Program</t>
  </si>
  <si>
    <t>Misc. Capital Projects</t>
  </si>
  <si>
    <t>Misc. Project Closeout Costs</t>
  </si>
  <si>
    <t>North Shore Major Study</t>
  </si>
  <si>
    <t>Operational Enhancements</t>
  </si>
  <si>
    <t>Police Improvements</t>
  </si>
  <si>
    <t>Redundant OCC</t>
  </si>
  <si>
    <t>Security Training Ctr</t>
  </si>
  <si>
    <t>Tunnel Vent Security Upg. #2</t>
  </si>
  <si>
    <t>Unified Planning Work Prgm.</t>
  </si>
  <si>
    <t>Green Line Extension - FFGA</t>
  </si>
  <si>
    <t>Purchase Green Line Vehicles</t>
  </si>
  <si>
    <t>Closeout Expansion Projects</t>
  </si>
  <si>
    <t xml:space="preserve">Fall River/New Bedford </t>
  </si>
  <si>
    <t>Greenbush Line Construction</t>
  </si>
  <si>
    <t>Newburyport Extension</t>
  </si>
  <si>
    <t>Old Colony Closeout Costs</t>
  </si>
  <si>
    <t>Worcester Extension</t>
  </si>
  <si>
    <t>Ph I: Washington St.</t>
  </si>
  <si>
    <t>Ph. II: S. Boston Transitway</t>
  </si>
  <si>
    <t>Silver Line Phase III: Planning and Design</t>
  </si>
  <si>
    <t>BLUE LINE TRANSIT CARS</t>
  </si>
  <si>
    <t>BLUE LINE CARS</t>
  </si>
  <si>
    <t>BLUE LINE CARS (70) FEDERAL</t>
  </si>
  <si>
    <t>BLUE LINE TRANSIT CARS (24)</t>
  </si>
  <si>
    <t>PURCHASE LOW FLOOR G/L CARS  (FC 621)  *</t>
  </si>
  <si>
    <t>NO. 8 CAR PILOT RETROFIT</t>
  </si>
  <si>
    <t>GREEN LINE #7 (#8) CAR UPGRADES</t>
  </si>
  <si>
    <t>GREEN LINE #7 CAR REHAB</t>
  </si>
  <si>
    <t>#7 CAR MIDLIFE OVERHAUL, PH I</t>
  </si>
  <si>
    <t xml:space="preserve">#7 G/L CAR SUSPENSION OVERHAUL   </t>
  </si>
  <si>
    <t>No 7 CAR PROGRAM (BOEING CARS)</t>
  </si>
  <si>
    <t>PCC CARS AIR CONDITIONING</t>
  </si>
  <si>
    <t>Orange Line Car Rebuild</t>
  </si>
  <si>
    <t>ORANGE LINE CAR OVERHAUL (24 BLUE LINE)</t>
  </si>
  <si>
    <t>ORANGE LINE OVERHAUL PROGRAM</t>
  </si>
  <si>
    <t>OL AC Motors</t>
  </si>
  <si>
    <t>ORANGE/RED LINE VEHICLE DESIGN</t>
  </si>
  <si>
    <t>RED LINE #1 CAR COMPONENTS</t>
  </si>
  <si>
    <t>RED LINE #3 CAR ENGINE REPAIR</t>
  </si>
  <si>
    <t>RED LINE #2 CAR OVERHAUL (58 CARS)</t>
  </si>
  <si>
    <t>RED LINE #3 CAR BATTERY/CIRCUIT UPGRADE</t>
  </si>
  <si>
    <t>COACH EMERGENCY LIGTHING</t>
  </si>
  <si>
    <t>KAWASAKI COMM RAIL OVERHAUL (75) (See R06A01)</t>
  </si>
  <si>
    <t>COACH MIDLIFE OVERHAUL</t>
  </si>
  <si>
    <t>PROCURE 75 CR COACHES</t>
  </si>
  <si>
    <t>PURCHASE 75 CR COACHES</t>
  </si>
  <si>
    <t>FY06 - SUBWAY VEHICLE PAINT PROGRAM</t>
  </si>
  <si>
    <t>F40PH-2C LOCO OVERHAUL  (25)</t>
  </si>
  <si>
    <t>MID-LIFE OVERHAUL (F40PH-2M)</t>
  </si>
  <si>
    <t>PROCURE CR LOCOMOTIVES (REM)</t>
  </si>
  <si>
    <t>TOP DECK OVERHAUL (F40PH2-GP40MC)</t>
  </si>
  <si>
    <t>LOCO TOP DECK OVERHAULS  PH. II</t>
  </si>
  <si>
    <t>COMMUTER RAIL EQUIPMENT CH 273</t>
  </si>
  <si>
    <t>COMMUTER RAIL COACH OVERHAUL (362)</t>
  </si>
  <si>
    <t>CRASP</t>
  </si>
  <si>
    <t>ZERO SERIES BUS MINOR OVERHAULS</t>
  </si>
  <si>
    <t>BUS OVERHAUL</t>
  </si>
  <si>
    <t>ZERO SERIES BUS MIDWEST OVERHAUL</t>
  </si>
  <si>
    <t>2004/2005 BUS FLEET REHAB, PH II</t>
  </si>
  <si>
    <t>AUTOMATED PASSENGER COUNTER</t>
  </si>
  <si>
    <t>BUS OPERATIONS CAPITAL INIT</t>
  </si>
  <si>
    <t>BUS PROCUREMENT</t>
  </si>
  <si>
    <t>124 NABI CNG BUSES</t>
  </si>
  <si>
    <t>175 NABI CNG BUSES</t>
  </si>
  <si>
    <t>175 NABI CNG BUSES (TEMP BOND)</t>
  </si>
  <si>
    <t>175 NEOPLAN ECD BUSES</t>
  </si>
  <si>
    <t>27 SYSTEM REPLACEMENT BUSES (60' CNG)</t>
  </si>
  <si>
    <t>310 ECD VEHICLES</t>
  </si>
  <si>
    <t>310 ECD BUS PROCUREMENT</t>
  </si>
  <si>
    <t>RIDE VEHICLE PROGRAM</t>
  </si>
  <si>
    <t>17 CNG 60' BUSES - SILVER LINE</t>
  </si>
  <si>
    <t>PASSENGER STRAPS &amp; SEATS</t>
  </si>
  <si>
    <t>NON-REVENUE VEHICLE PROGRAM</t>
  </si>
  <si>
    <t>PRODUCTION SWITCH TAMPER</t>
  </si>
  <si>
    <t>3 SNOW PLOWS</t>
  </si>
  <si>
    <t>Non-Revenue Vehicle Pool</t>
  </si>
  <si>
    <t>E LINETRACK IMPROVEMENT</t>
  </si>
  <si>
    <t>FRICTION MODIFIER DELIVERY SYSTEM</t>
  </si>
  <si>
    <t>GREEN LINE GRADE CROSSINGS PH. II (FLEX)</t>
  </si>
  <si>
    <t>GREEN LINE GRADE CROSSINGS</t>
  </si>
  <si>
    <t>HIGHLAND BRANCH UPGRADE</t>
  </si>
  <si>
    <t>PARK ST EASTBOUND CROSSOVER</t>
  </si>
  <si>
    <t>SMI ASSESSMENTS</t>
  </si>
  <si>
    <t>SWITCH REPLACEMENT, PH I</t>
  </si>
  <si>
    <t>SMI CAPITAL INITIATIVES - GREEN LINE</t>
  </si>
  <si>
    <t>SMI INITIATIVES - BLUE LINE</t>
  </si>
  <si>
    <t>SMI INITIATIVES - ORANGE LINE</t>
  </si>
  <si>
    <t>SMI INITIATIVES - RED LINE</t>
  </si>
  <si>
    <t>SMI INITIATIVES - SYSTEMWIDE</t>
  </si>
  <si>
    <t>FUTURE SMI INITIATIVES - TRACK</t>
  </si>
  <si>
    <t>SMI Initiatives - GREEN LINE CAP MAINTENANCE FUND - PAYGO (FY06)</t>
  </si>
  <si>
    <t>SMI CAPITAL INITIATIVES</t>
  </si>
  <si>
    <t>SMI Initiatives</t>
  </si>
  <si>
    <t>SMI INITIATIVES - GREEN LINE</t>
  </si>
  <si>
    <t>Fitchburg Line Improvements (No longer a State Commitment)</t>
  </si>
  <si>
    <t>FITCHBURG LINE TRACK (Ft.Point / WMRL)</t>
  </si>
  <si>
    <t>HAVERHILL DOUBLE TRACKING</t>
  </si>
  <si>
    <t>DEDHAM NOISE WALL</t>
  </si>
  <si>
    <t>NOISE MITIGATION  (SYSTEMWIDE)</t>
  </si>
  <si>
    <t>BLUE LINE SIGNAL PROJECT</t>
  </si>
  <si>
    <t>BLUE LINE SIGNAL IMPROV (SEE L33223)</t>
  </si>
  <si>
    <t>LECHMERE SIGNALS</t>
  </si>
  <si>
    <t>LECHMERE STATION DESIGN</t>
  </si>
  <si>
    <t>ORANGE LINE SIGNAL UPGRADE (SEE R01A27)</t>
  </si>
  <si>
    <t>COLUMBIA JUNCTION, PH I</t>
  </si>
  <si>
    <t>SMI INITIATIVES</t>
  </si>
  <si>
    <t>FUTURE SMI INITIATIVES - SIGNALS</t>
  </si>
  <si>
    <t>FITCHBURG SIGNALS - WILLOWS TO FITCHBURG</t>
  </si>
  <si>
    <t>PUBLIC ADDRESS/ELEC SIGN</t>
  </si>
  <si>
    <t>LED SIGNAGE RAPID TRANSIT STATIONS (will be 900330)</t>
  </si>
  <si>
    <t>RED LINE SIGNAL UPGRADE (SEE L33239)</t>
  </si>
  <si>
    <t>RED LINE SIGNAL / CABLE  MODS   (BOND)</t>
  </si>
  <si>
    <t>CR NEXT TRAIN ANNOUNCEMENT</t>
  </si>
  <si>
    <t xml:space="preserve">OPS CONTROL CENTER  (BUS OCC) </t>
  </si>
  <si>
    <t>BUS OCC INTEGRATION PROJECT</t>
  </si>
  <si>
    <t>CUSTOMER SERVICE SYSTEM</t>
  </si>
  <si>
    <t xml:space="preserve">MBTA TELEPHONE (T T D) UPGRADE </t>
  </si>
  <si>
    <t xml:space="preserve">MBTA T T D UPGRADE (FTA PAYBACK) </t>
  </si>
  <si>
    <t>CUSTOMER SERVICE INFO SYSTEM UPGRADE</t>
  </si>
  <si>
    <t xml:space="preserve">POLICE TALKBACK BOXES </t>
  </si>
  <si>
    <t>AFC COMMUNICATIONS/WAN</t>
  </si>
  <si>
    <t>PORTABLE RADIOS STATION MANAGEMENT</t>
  </si>
  <si>
    <t>SYSTEMWIDE RADIO UPGRADE (SEE L33260)</t>
  </si>
  <si>
    <t>SYSTEMWIDE RADIO UPGRADE</t>
  </si>
  <si>
    <t>WIDE AREA NETWORK</t>
  </si>
  <si>
    <t>NEXT TRAIN &amp; BUS ARRIVAL</t>
  </si>
  <si>
    <t>BLUE LINE NEGATIVE RETURNS</t>
  </si>
  <si>
    <t>BLUE LINE OCS UPGRADING</t>
  </si>
  <si>
    <t>SCADA SYSTEM REPL./G.L. STUDY</t>
  </si>
  <si>
    <t>HIGHLAND BRANCH CABLE REPLACEMENT [BOND]</t>
  </si>
  <si>
    <t>MATTAPAN LINE POLE REPLACEMENT [TO BE REASSIGNED]</t>
  </si>
  <si>
    <t>ORANGE LINE POWER INFRASTRUCTURE IMPROVEMENTS</t>
  </si>
  <si>
    <t>AC CABLES &amp; TRANSFORMER REPL - SB</t>
  </si>
  <si>
    <t>OVERHAUL OF JET ENGINES</t>
  </si>
  <si>
    <t>POWER LOAD STUDY</t>
  </si>
  <si>
    <t>OPERATIONS SUBSTATION UPGRADES (PHASES I &amp; II)</t>
  </si>
  <si>
    <t>RED LINE TRACTION POWER UPGRADE</t>
  </si>
  <si>
    <t>TRACTION SUBSTATION CTRL BATTERIES [TO BE REASSIGNED]</t>
  </si>
  <si>
    <t>Traction Power Substations (PHASES III &amp; IV)</t>
  </si>
  <si>
    <t>FY06/07 POWER - JET ENGINE REPAIRS</t>
  </si>
  <si>
    <t>NO. CAMBRIDGE POLE/SWITCH UPGRADE</t>
  </si>
  <si>
    <t>AFC PHASE II - POP CR &amp; GL</t>
  </si>
  <si>
    <t>AFC CONSTRUCTION (SL2 EQUIP)</t>
  </si>
  <si>
    <t>AFC PROCUREMENT</t>
  </si>
  <si>
    <t>AFC EQUIPMENT PROCUREMENT</t>
  </si>
  <si>
    <t xml:space="preserve">AFC CONSTRUCTION </t>
  </si>
  <si>
    <t>AFC PRELIMINARY DESIGN</t>
  </si>
  <si>
    <t>AUTOMATED FARE COLLECTION</t>
  </si>
  <si>
    <t>AFC Constructiion (Homeland Security Funds)</t>
  </si>
  <si>
    <t>Station Mgt Program (Homeland Security Funds)</t>
  </si>
  <si>
    <t>ASSEMBLY SQUARE</t>
  </si>
  <si>
    <t>Wood Island Platforms</t>
  </si>
  <si>
    <t>AIRPORT STATION (BL MOD)</t>
  </si>
  <si>
    <t>AIRPORT STATION - DESIGN</t>
  </si>
  <si>
    <t>Airport Station</t>
  </si>
  <si>
    <t>MAVERICK STATION - BLUE LINE (SEE L33223)</t>
  </si>
  <si>
    <t>MAVERICK STATION - BLUE LINE</t>
  </si>
  <si>
    <t>BLUE LINE CONTINGENCY</t>
  </si>
  <si>
    <t>STATE STREET STATION (BL MOD)</t>
  </si>
  <si>
    <t>GOV'T CENTER STATION - BLUE LINE (SEE L33223)</t>
  </si>
  <si>
    <t>ORIENT HEIGHTS STATION - BLUE LINE (SEE L33223)</t>
  </si>
  <si>
    <t>STATE STREET STATION</t>
  </si>
  <si>
    <t>GOV'T CENTER STATION - BLUE LINE</t>
  </si>
  <si>
    <t>ORIENT HEIGHTS STATION</t>
  </si>
  <si>
    <t>COMM RAIL ACCESSIBILITY, PH II</t>
  </si>
  <si>
    <t>Fenway Station</t>
  </si>
  <si>
    <t>FENWAY STAIRS</t>
  </si>
  <si>
    <t xml:space="preserve">GREEN LINE INTERIM ACCESS </t>
  </si>
  <si>
    <t>GL MINI-HIGH PLATFORMS</t>
  </si>
  <si>
    <t>KENMORE SURFACE IMPROVEMENTS</t>
  </si>
  <si>
    <t>LRAP ACCESSIBILITY PH II</t>
  </si>
  <si>
    <t>LRAP / SURFACE</t>
  </si>
  <si>
    <t>LRAP SURFACE STATIONS</t>
  </si>
  <si>
    <t>LRAP SURFACE SUPPLEMENT</t>
  </si>
  <si>
    <t>LRAP / COPLEY + ARLINGTON</t>
  </si>
  <si>
    <t>LRAP / Boston College</t>
  </si>
  <si>
    <t>LRAP-BROOKLINE VILLAGE/LONGWOOD STATIONS</t>
  </si>
  <si>
    <t>Longwood Station</t>
  </si>
  <si>
    <t>LRAP / GOV'T CENTER</t>
  </si>
  <si>
    <t>LRAP / GOVERNMENT CENTER</t>
  </si>
  <si>
    <t>LRAP / GOV'T CENTER DESIGN</t>
  </si>
  <si>
    <t xml:space="preserve">LRAP / KENMORE  </t>
  </si>
  <si>
    <t>LRAP-KENMORE</t>
  </si>
  <si>
    <t>LRAP / PARK + HAYMARKET</t>
  </si>
  <si>
    <t>LRAP / PARK-HAYMARKET</t>
  </si>
  <si>
    <t>LRAP / PARK-HAYMARKET DESIGN</t>
  </si>
  <si>
    <t>ORANGE LINE PLATFORM RESURFACING</t>
  </si>
  <si>
    <t>FENWAY STAIRS RECONSTRUCTION</t>
  </si>
  <si>
    <t>PORTER SQUARE DRAINAGE</t>
  </si>
  <si>
    <t>DORCHESTER STATIONS MOD</t>
  </si>
  <si>
    <t>ASHMONT STATION (FED SHARE 80% OF $20.114M)</t>
  </si>
  <si>
    <t>ASHMONT STATION - STATE FUNDING</t>
  </si>
  <si>
    <t>MGH / CHARLES ACCESS - DESIGN</t>
  </si>
  <si>
    <t>CHARLES/MGH STATION</t>
  </si>
  <si>
    <t xml:space="preserve">MGH / CHARLES ACCESS </t>
  </si>
  <si>
    <t>MATTAPAN STATION IMPROVEMENTS</t>
  </si>
  <si>
    <t>RED LINE - NO QUINCY STATION  PLATFORM REPAIRS</t>
  </si>
  <si>
    <t>RED LINE BETTERMENTS (SOUTH STATION)</t>
  </si>
  <si>
    <t>SCIENCE PARK ACCESSIBILITY</t>
  </si>
  <si>
    <t>SYSTEMWIDE REVIVE &amp; GUIDE</t>
  </si>
  <si>
    <t>STATIONS/SYSTEMS/GENERAL - FORCE ACCOUNT</t>
  </si>
  <si>
    <t>REVIVE &amp; GUIDE</t>
  </si>
  <si>
    <t>SYMPHONY/HYNES STN ACCESS</t>
  </si>
  <si>
    <t>WOLLASTON STATION ACCESS</t>
  </si>
  <si>
    <t>AUBURNDALE STATION STUDY</t>
  </si>
  <si>
    <t>FAIRMOUNT LINE - PHASE II</t>
  </si>
  <si>
    <t>ROCKPORT COMM RAIL IMPROVEMENTS</t>
  </si>
  <si>
    <t>ROCKPORT DESIGN</t>
  </si>
  <si>
    <t>SYSTEMWIDE STATION SIGNAGE (will be 900330)</t>
  </si>
  <si>
    <t>YAWKEY STATION ENHANCEMENTS</t>
  </si>
  <si>
    <t xml:space="preserve">SYSTEMWIDE BUS SHELTERS (will be 900330) </t>
  </si>
  <si>
    <t>BUS SHELTERS &amp; SIGNAGE PROGRAM (PAYBACK)</t>
  </si>
  <si>
    <t>BUS STOP SIGNAGE UPGRADES</t>
  </si>
  <si>
    <t>HIGH SPEED CATAMARAN-QUINCY</t>
  </si>
  <si>
    <t>BOAT ENGINE OVERHAUL PROGRAM (10 VESSELS)</t>
  </si>
  <si>
    <t>HINGHAM MARINE IMPROVEMENTS</t>
  </si>
  <si>
    <t>FERRY SYSTEM ENHANCEMENTS</t>
  </si>
  <si>
    <t>QUINCY COMMUTER BOAT FACILITY</t>
  </si>
  <si>
    <t>BACK BAY ROOF</t>
  </si>
  <si>
    <t>EMERGENCY EXITS PROGRAM</t>
  </si>
  <si>
    <t>NORTH STATION SUPERSTATION - PH. III &amp; IV</t>
  </si>
  <si>
    <t>MALDEN CENTER STATION</t>
  </si>
  <si>
    <t>SECURE STATION PROGRAM</t>
  </si>
  <si>
    <t>STATION SECURITY</t>
  </si>
  <si>
    <t>SYSTEMWIDE ART PROGRAM  (FY00-08)</t>
  </si>
  <si>
    <t>Silver Line Historic Panels</t>
  </si>
  <si>
    <t>SYSTEMWIDE ART PROGRAM</t>
  </si>
  <si>
    <t>BIKE RACKS</t>
  </si>
  <si>
    <t>UNALLOCATED 1% ENHAN - SYMPHONY CANOPIES</t>
  </si>
  <si>
    <t>WAYFINDING</t>
  </si>
  <si>
    <t>REDUNDANT ELEVATOR</t>
  </si>
  <si>
    <t>REPLACEMENT ELEV/ESCALATOR</t>
  </si>
  <si>
    <t>ELEVATOR/ESCALATOR REHAB</t>
  </si>
  <si>
    <t>ELEVATOR ACCESS/INTERCOM IMPROV/X90</t>
  </si>
  <si>
    <t>ELEVATOR REVITALIZATION PROGRAM</t>
  </si>
  <si>
    <t>ALEWIFE GARAGE REPAIRS/EXPANSION JOINTS</t>
  </si>
  <si>
    <t>ALEWIFE SKYLIGHT REPLACEMENT</t>
  </si>
  <si>
    <t>SOUTH SHORE PARKING GARAGES REHAB</t>
  </si>
  <si>
    <t>TOD - WONDERLAND BUSWAY</t>
  </si>
  <si>
    <t>WONDERLAND REVERE T.O.D.</t>
  </si>
  <si>
    <t>GLOUCESTER INTERMODAL FACILITY</t>
  </si>
  <si>
    <t>Lawrence Intermodal Station</t>
  </si>
  <si>
    <t>LAWRENCE INTERMODAL STATION</t>
  </si>
  <si>
    <t>NEWBURYPORT IMP</t>
  </si>
  <si>
    <t>NORTH QUINCY GARAGE  (Project Financing)</t>
  </si>
  <si>
    <t>SALEM / BEVERLY PARKING IMPROV (FLEX)</t>
  </si>
  <si>
    <t>Salem/Beverly Parking</t>
  </si>
  <si>
    <t>BEVERLY DEPOT INTERMODAL CNTR</t>
  </si>
  <si>
    <t>SALEM INTERMODAL CENTER</t>
  </si>
  <si>
    <t>SYSTEMWIDE PARK-RIDE  (LAND / DESIGN)</t>
  </si>
  <si>
    <t>WOBURN PARK &amp; RIDE</t>
  </si>
  <si>
    <t>1,000 SPACE PARKING INITATIVE</t>
  </si>
  <si>
    <t>Parking Initiatives GM Supplement</t>
  </si>
  <si>
    <t>NEW PARKING INITIATIVES (Project Financing)</t>
  </si>
  <si>
    <t>CABOT SLAB REPLACEMENT AND SHIELDING</t>
  </si>
  <si>
    <t>CAPITAL SPARES WAREHOUSE</t>
  </si>
  <si>
    <t>RTL CARWASH REPLACEMENT</t>
  </si>
  <si>
    <t>CABOT YARD TRAIN WASH</t>
  </si>
  <si>
    <t>RED LINE CAR HOISTS</t>
  </si>
  <si>
    <t>EVERETT EQUIPMENT (WHEEL LATHE)</t>
  </si>
  <si>
    <t>Everett Roof Repair - RTL</t>
  </si>
  <si>
    <t>CARHOUSE SPRAY PAINT BOOTH</t>
  </si>
  <si>
    <t>ORIENT HEIGHTS PHASE 2</t>
  </si>
  <si>
    <t>ORIENT HEIGHTS FACILITY Ph. 1 (BL MOD)</t>
  </si>
  <si>
    <t>ORIENT HEIGHTS FACILITY Ph. 2</t>
  </si>
  <si>
    <t>ORIENT HEIGHTS PH 1</t>
  </si>
  <si>
    <t>ORIENT HEIGHTS MAINT. FACILITY  PH 1 (SEE L33223)</t>
  </si>
  <si>
    <t>ORIENT HEIGHTS FACILITY Ph. 1</t>
  </si>
  <si>
    <t>IN GROUND  LATHE</t>
  </si>
  <si>
    <t>#8 CAR MAINTENANCE EQUIPMENT</t>
  </si>
  <si>
    <t>SUBWAY OPS EQUIPMENT PROCUREMENT</t>
  </si>
  <si>
    <t>BRADFORD LAYOVER FACILITY</t>
  </si>
  <si>
    <t>COMM RAIL FACILITY UPGRADES</t>
  </si>
  <si>
    <t>CR LAYOVER ANALYSIS</t>
  </si>
  <si>
    <t xml:space="preserve">READVILLE FACILITY REMEDIATION </t>
  </si>
  <si>
    <t>ARBORWAY MAINTENANCE FACILITY</t>
  </si>
  <si>
    <t>BUS FACILITIES UPGRADES</t>
  </si>
  <si>
    <t>N. CAMBRIDGE TRACKLESS TROLLEY FAC MODS</t>
  </si>
  <si>
    <t>Fellsway Wash Drains</t>
  </si>
  <si>
    <t>Lynn Garage Roof</t>
  </si>
  <si>
    <t>FELLSWAY GARAGE REPAVEMENT</t>
  </si>
  <si>
    <t>Wellington Bus Maint Facility</t>
  </si>
  <si>
    <t>SYSTEMWIDE BUS FACILITY REMEDIATION</t>
  </si>
  <si>
    <t>CABOT BUS FACILITY UPGRADES</t>
  </si>
  <si>
    <t>EVERETT MAINTENANCE FACILITY</t>
  </si>
  <si>
    <t>CNG Bus Facility Modification</t>
  </si>
  <si>
    <t>LYNN BUS GARAGE REMEDIATION</t>
  </si>
  <si>
    <t xml:space="preserve">SOUTHAMPTON STREET BUS FACILITY </t>
  </si>
  <si>
    <t xml:space="preserve">SYSTEMWIDE ROOF OVERHAUL PROGRAM  </t>
  </si>
  <si>
    <t>CABOT REMEDIATION</t>
  </si>
  <si>
    <t>ENVIRONMENTAL REMEDIATION / T WIDE</t>
  </si>
  <si>
    <t>FUEL RECONCILIATION</t>
  </si>
  <si>
    <t>GROUNDWATER REMEDIATION</t>
  </si>
  <si>
    <t>MILLERS DAM</t>
  </si>
  <si>
    <t>45 HIGH ST UPS SYSTEM</t>
  </si>
  <si>
    <t>SYSTEMWIDE FACILITY UPGRADES</t>
  </si>
  <si>
    <t>SYSTEMWIDE SPRINKLER UPGR</t>
  </si>
  <si>
    <t>FIRE ALARM UPGRADES</t>
  </si>
  <si>
    <t>UPGRADE FIRE SUPPRESSION SYSTEM</t>
  </si>
  <si>
    <t>SO. BOSTON POWER PLANT DEMOLITION</t>
  </si>
  <si>
    <t>SECURITY SYSTEMS AT YARDS/CARHOUSES</t>
  </si>
  <si>
    <t>D STREET ROW IMPROVEMENTS</t>
  </si>
  <si>
    <t>Hyde &amp; Langley Bridges</t>
  </si>
  <si>
    <t>LECHMERE VIADUCT</t>
  </si>
  <si>
    <t>RED BRIDGE REPLACEMENT</t>
  </si>
  <si>
    <t>CONCORD MAIN ST BRIDGE</t>
  </si>
  <si>
    <t>DRAW 1 REHABILITATION</t>
  </si>
  <si>
    <t>Beverly Draw Repairs (Needs to be Transferred)</t>
  </si>
  <si>
    <t>FAIRMOUNT BRANCH BRIDGES - GANS COI</t>
  </si>
  <si>
    <t>FAIRMOUNT CORRIDOR</t>
  </si>
  <si>
    <t>FAIRMOUNT BRANCH BRIDGES</t>
  </si>
  <si>
    <t>BRIDGE PROGRAM - MERRIMACK</t>
  </si>
  <si>
    <t>BRIDGE INSPECTION &amp; RATING PROGRAM</t>
  </si>
  <si>
    <t>SYSTEMWIDE BRIDGE RATING</t>
  </si>
  <si>
    <t>BRIDGE PROGRAM</t>
  </si>
  <si>
    <t>PUMP ROOM UPGR - BLUE LINE EAST BOSTON</t>
  </si>
  <si>
    <t>COLUMBIA JCT PUMP STATION</t>
  </si>
  <si>
    <t>RED LINE VENT SHAFTS R8-R11</t>
  </si>
  <si>
    <t>RED LINE VENT SHAFT R-10</t>
  </si>
  <si>
    <t>TUNNEL INSPECTION</t>
  </si>
  <si>
    <t>TUNNEL INSP AND INVENTORY</t>
  </si>
  <si>
    <t>TUNNEL IMPROVEMENTS</t>
  </si>
  <si>
    <t>TUNNEL VENT SECURITY UPGRADE/X90</t>
  </si>
  <si>
    <t xml:space="preserve">BUS RAPID TRANSIT DEVP'T </t>
  </si>
  <si>
    <t>TRAINING SIMULATOR</t>
  </si>
  <si>
    <t>MCRS / BID DISPATCH SYSTEMS</t>
  </si>
  <si>
    <t>ENVIRONMENTAL MGT SYSTEM</t>
  </si>
  <si>
    <t>SYSTEMWIDE "SMART BUS"  (CAD/AVL)</t>
  </si>
  <si>
    <t>PA/VMS - INSTALLATION</t>
  </si>
  <si>
    <t>SSTC ITS FUNDING (KIOSKS)</t>
  </si>
  <si>
    <t>SERVICE DELIVERY MGT SYSTEM</t>
  </si>
  <si>
    <t>Systemwide ITD Grant</t>
  </si>
  <si>
    <t>HR BUSINESS CONTINUITY</t>
  </si>
  <si>
    <t>PEOPLESOFT FINANCIAL SYS - ISS</t>
  </si>
  <si>
    <t>ARBORWAY LIGHT RAIL DESIGN PHASE</t>
  </si>
  <si>
    <t>MATTAPAN INFRA NEEDS STUDY</t>
  </si>
  <si>
    <t>CR CAPITAL IMPROVEMENTS</t>
  </si>
  <si>
    <t>FUTURE RRO INITIATIVES</t>
  </si>
  <si>
    <t>FUTURE SUBWAY INITIATIVES</t>
  </si>
  <si>
    <t>FY06/07 RRO INITIATIVES</t>
  </si>
  <si>
    <t xml:space="preserve">FY06/07 POWER - BOSTON ENGINE TERMINAL </t>
  </si>
  <si>
    <t>FY08/09 CR INITIATIVES</t>
  </si>
  <si>
    <t xml:space="preserve">WORCESTER FREIGHT RAIL </t>
  </si>
  <si>
    <t>PROGRAM FOR MASS TRANSIT</t>
  </si>
  <si>
    <t>CPA Pool for Design Contracts</t>
  </si>
  <si>
    <t xml:space="preserve">BOND COSTS / SOMWBA </t>
  </si>
  <si>
    <t>SYSTEMWIDE CAPITAL RESERVE</t>
  </si>
  <si>
    <t xml:space="preserve">EOT TRANSIT PROGRAM  </t>
  </si>
  <si>
    <t>FERRYBOAT SECURITY ENH</t>
  </si>
  <si>
    <t>FY07 HOMELAND SECURITY FUNDS</t>
  </si>
  <si>
    <t>MISC SURVEYS/PLANNING</t>
  </si>
  <si>
    <t>MISC ENGINEERING (VE, SURVEY,CODE, TASK ORDER)</t>
  </si>
  <si>
    <t>MISC ENGINEERING (SOGR, INDEPENDENT)</t>
  </si>
  <si>
    <t xml:space="preserve">SSTC "PROTECTS" PROGRAM </t>
  </si>
  <si>
    <t>MISC CAPITAL PROJECTS FY94-06</t>
  </si>
  <si>
    <t>MISC GRANT CLOSEOUT ACTIVITIES</t>
  </si>
  <si>
    <t>NORTH SHORE STUDY</t>
  </si>
  <si>
    <t>CAPITAL REPAIR FUND</t>
  </si>
  <si>
    <t>POLICE TPSA LOCATIONS</t>
  </si>
  <si>
    <t>REDUNDANT OCC</t>
  </si>
  <si>
    <t>FY05 HOMELAND SECURITY</t>
  </si>
  <si>
    <t>SECURITY TRAINING CTR</t>
  </si>
  <si>
    <t>SYSTEMWIDE SECURITY- WAN (PAYBACK)</t>
  </si>
  <si>
    <t>TUNNEL SECURITY</t>
  </si>
  <si>
    <t>UNIFIED PLANNING PROGRAM  (MAPC)</t>
  </si>
  <si>
    <t>UNIFIED PLANNING PROGRAM</t>
  </si>
  <si>
    <t>GREEN LINE TO SOMERVILLE DESIGN/CONSTRUCTION</t>
  </si>
  <si>
    <t>PURCHASE GREEN LINE CARS</t>
  </si>
  <si>
    <t>EXPANSION PROJECT CLOSEOUT</t>
  </si>
  <si>
    <t>FALL RIVER-NEW BEDFORD (includes L27372)</t>
  </si>
  <si>
    <t>GREENBUSH - REVENUE BOND</t>
  </si>
  <si>
    <t>GREENBUSH - VEHICLES (BOND)</t>
  </si>
  <si>
    <t>GREENBUSH - CONSTRUCTION (BOND)</t>
  </si>
  <si>
    <t>NEWBURY C/R EXTENSION</t>
  </si>
  <si>
    <t>OLD COLONY CLOSEOUT COSTS</t>
  </si>
  <si>
    <t>WORCESTER COMM RAIL EXTENSION</t>
  </si>
  <si>
    <t>SILVERLINE PH I CONST. (MHD $3.0M)</t>
  </si>
  <si>
    <t>SOUTH BOSTON TRANSIT  (FTA LONP)</t>
  </si>
  <si>
    <t>SO. BOSTON TRANSITWAY</t>
  </si>
  <si>
    <t>SOUTH BOSTON TRANSIT  (FORMULA)</t>
  </si>
  <si>
    <t>SOUTH BOSTON TRANSIT  BUSES (FORMULA)</t>
  </si>
  <si>
    <t>SILVER LINE PHASE III</t>
  </si>
  <si>
    <t>SILVER LINE PHASE III - PLANNING</t>
  </si>
  <si>
    <t>L27305</t>
  </si>
  <si>
    <t>L10203</t>
  </si>
  <si>
    <t>L33110</t>
  </si>
  <si>
    <t>P05001</t>
  </si>
  <si>
    <t>R01A08</t>
  </si>
  <si>
    <t>R07A21</t>
  </si>
  <si>
    <t>L27312</t>
  </si>
  <si>
    <t>L27308</t>
  </si>
  <si>
    <t>R08A23</t>
  </si>
  <si>
    <t>R07A27</t>
  </si>
  <si>
    <t>R01A10</t>
  </si>
  <si>
    <t>R06A01</t>
  </si>
  <si>
    <t>R03A07</t>
  </si>
  <si>
    <t>R07A01</t>
  </si>
  <si>
    <t>R07A33</t>
  </si>
  <si>
    <t>R09A14</t>
  </si>
  <si>
    <t>L27313</t>
  </si>
  <si>
    <t>L27302</t>
  </si>
  <si>
    <t>R01A30</t>
  </si>
  <si>
    <t>R01A26</t>
  </si>
  <si>
    <t>R07A26</t>
  </si>
  <si>
    <t>R09A07</t>
  </si>
  <si>
    <t>R08A10</t>
  </si>
  <si>
    <t>R08A15</t>
  </si>
  <si>
    <t>R01A06</t>
  </si>
  <si>
    <t>G05001</t>
  </si>
  <si>
    <t>R06A04</t>
  </si>
  <si>
    <t>R01A20</t>
  </si>
  <si>
    <t>Z99008</t>
  </si>
  <si>
    <t>L20504</t>
  </si>
  <si>
    <t>P08002</t>
  </si>
  <si>
    <t>R04A05</t>
  </si>
  <si>
    <t>R07A31</t>
  </si>
  <si>
    <t>R07A35</t>
  </si>
  <si>
    <t>R07A06</t>
  </si>
  <si>
    <t>R04A03</t>
  </si>
  <si>
    <t>L33273</t>
  </si>
  <si>
    <t>R03A02</t>
  </si>
  <si>
    <t>R08A22</t>
  </si>
  <si>
    <t>R07A34</t>
  </si>
  <si>
    <t>R08A08</t>
  </si>
  <si>
    <t>Z99010</t>
  </si>
  <si>
    <t>P06002</t>
  </si>
  <si>
    <t>R06A03</t>
  </si>
  <si>
    <t>S08007</t>
  </si>
  <si>
    <t>R01A29</t>
  </si>
  <si>
    <t>R07A38</t>
  </si>
  <si>
    <t>L27323</t>
  </si>
  <si>
    <t>R06A05</t>
  </si>
  <si>
    <t>R01A27</t>
  </si>
  <si>
    <t>R07A22</t>
  </si>
  <si>
    <t>R04A04</t>
  </si>
  <si>
    <t>R07A09</t>
  </si>
  <si>
    <t>L33239</t>
  </si>
  <si>
    <t>R01A35</t>
  </si>
  <si>
    <t>L33219</t>
  </si>
  <si>
    <t>R07A40</t>
  </si>
  <si>
    <t>R07A13</t>
  </si>
  <si>
    <t>R01A11</t>
  </si>
  <si>
    <t>L33260</t>
  </si>
  <si>
    <t>R09A06</t>
  </si>
  <si>
    <t>L33264</t>
  </si>
  <si>
    <t>R07A03</t>
  </si>
  <si>
    <t>R03A05</t>
  </si>
  <si>
    <t>R09A08</t>
  </si>
  <si>
    <t>R09A09</t>
  </si>
  <si>
    <t>R09A12</t>
  </si>
  <si>
    <t>R01A28</t>
  </si>
  <si>
    <t>R08A07</t>
  </si>
  <si>
    <t>R08A13</t>
  </si>
  <si>
    <t>R01A02</t>
  </si>
  <si>
    <t>J03001</t>
  </si>
  <si>
    <t>J04002</t>
  </si>
  <si>
    <t>F08001</t>
  </si>
  <si>
    <t>L20501</t>
  </si>
  <si>
    <t>L33223</t>
  </si>
  <si>
    <t>R07A15</t>
  </si>
  <si>
    <t>S08002</t>
  </si>
  <si>
    <t>R07A37</t>
  </si>
  <si>
    <t>L33262</t>
  </si>
  <si>
    <t>R07A08</t>
  </si>
  <si>
    <t>S08004</t>
  </si>
  <si>
    <t>R09A05</t>
  </si>
  <si>
    <t>R09A03</t>
  </si>
  <si>
    <t>R07A16</t>
  </si>
  <si>
    <t>S01001</t>
  </si>
  <si>
    <t>S04001</t>
  </si>
  <si>
    <t>R01A18</t>
  </si>
  <si>
    <t>S04002</t>
  </si>
  <si>
    <t>R07A20</t>
  </si>
  <si>
    <t>R04A02</t>
  </si>
  <si>
    <t>R07A11</t>
  </si>
  <si>
    <t>R01A05</t>
  </si>
  <si>
    <t>R07A04</t>
  </si>
  <si>
    <t>P06003</t>
  </si>
  <si>
    <t>R08A16</t>
  </si>
  <si>
    <t>S08001</t>
  </si>
  <si>
    <t>R07A19</t>
  </si>
  <si>
    <t>R01A32</t>
  </si>
  <si>
    <t>S08005</t>
  </si>
  <si>
    <t>R07A39</t>
  </si>
  <si>
    <t>P07001</t>
  </si>
  <si>
    <t>R07A28</t>
  </si>
  <si>
    <t>R03A01</t>
  </si>
  <si>
    <t>R09A11</t>
  </si>
  <si>
    <t>L27321</t>
  </si>
  <si>
    <t>L33258</t>
  </si>
  <si>
    <t>L27329</t>
  </si>
  <si>
    <t>R07A18</t>
  </si>
  <si>
    <t>R07A23</t>
  </si>
  <si>
    <t>R09A01</t>
  </si>
  <si>
    <t>R05A04</t>
  </si>
  <si>
    <t>R08A01</t>
  </si>
  <si>
    <t>R08A21</t>
  </si>
  <si>
    <t>R08A12</t>
  </si>
  <si>
    <t>R07A05</t>
  </si>
  <si>
    <t>R08A05</t>
  </si>
  <si>
    <t>R08A20</t>
  </si>
  <si>
    <t>Z99017</t>
  </si>
  <si>
    <t>L27325</t>
  </si>
  <si>
    <t>R08A31</t>
  </si>
  <si>
    <t>P06001</t>
  </si>
  <si>
    <t>R07A32</t>
  </si>
  <si>
    <t>R09A15</t>
  </si>
  <si>
    <t>R09A10</t>
  </si>
  <si>
    <t>R09A02</t>
  </si>
  <si>
    <t>R03A06</t>
  </si>
  <si>
    <t>R09A18</t>
  </si>
  <si>
    <t>L27326</t>
  </si>
  <si>
    <t>R07A14</t>
  </si>
  <si>
    <t>R01A16</t>
  </si>
  <si>
    <t>L27373</t>
  </si>
  <si>
    <t>R08A09</t>
  </si>
  <si>
    <t>R01A12</t>
  </si>
  <si>
    <t>L33240</t>
  </si>
  <si>
    <t>R09A17</t>
  </si>
  <si>
    <t>R07A29</t>
  </si>
  <si>
    <t>R09A16</t>
  </si>
  <si>
    <t>L27328</t>
  </si>
  <si>
    <t>L33215</t>
  </si>
  <si>
    <t>R01A13</t>
  </si>
  <si>
    <t>P04001</t>
  </si>
  <si>
    <t>R09A20</t>
  </si>
  <si>
    <t>R07A02</t>
  </si>
  <si>
    <t>R07A12</t>
  </si>
  <si>
    <t>L33241</t>
  </si>
  <si>
    <t>R07A30</t>
  </si>
  <si>
    <t>R08A17</t>
  </si>
  <si>
    <t>R08A26</t>
  </si>
  <si>
    <t>L15228</t>
  </si>
  <si>
    <t>R08A02</t>
  </si>
  <si>
    <t>G00004</t>
  </si>
  <si>
    <t>R01A36</t>
  </si>
  <si>
    <t>R07A24</t>
  </si>
  <si>
    <t>Z99002</t>
  </si>
  <si>
    <t>P08001</t>
  </si>
  <si>
    <t>R08A03</t>
  </si>
  <si>
    <t>R06A02</t>
  </si>
  <si>
    <t>L93000</t>
  </si>
  <si>
    <t>L00005</t>
  </si>
  <si>
    <t>J06001</t>
  </si>
  <si>
    <t>J07001</t>
  </si>
  <si>
    <t>J08001</t>
  </si>
  <si>
    <t>L33503</t>
  </si>
  <si>
    <t>L33505</t>
  </si>
  <si>
    <t>L33222</t>
  </si>
  <si>
    <t>R01A01</t>
  </si>
  <si>
    <t>R08A14</t>
  </si>
  <si>
    <t>R08A04</t>
  </si>
  <si>
    <t>J05001</t>
  </si>
  <si>
    <t>R08A19</t>
  </si>
  <si>
    <t>L00004</t>
  </si>
  <si>
    <t>R03A04</t>
  </si>
  <si>
    <t>R09A13</t>
  </si>
  <si>
    <t>R07A17</t>
  </si>
  <si>
    <t>S08006</t>
  </si>
  <si>
    <t>R01A23</t>
  </si>
  <si>
    <t>L33419</t>
  </si>
  <si>
    <t>L33404</t>
  </si>
  <si>
    <t>R01A31</t>
  </si>
  <si>
    <t>L27371</t>
  </si>
  <si>
    <t>L27361</t>
  </si>
  <si>
    <t>900417</t>
  </si>
  <si>
    <t>900515</t>
  </si>
  <si>
    <t>030251</t>
  </si>
  <si>
    <t>050105</t>
  </si>
  <si>
    <t>900331</t>
  </si>
  <si>
    <t>050106</t>
  </si>
  <si>
    <t>900439</t>
  </si>
  <si>
    <t>900514</t>
  </si>
  <si>
    <t>900513</t>
  </si>
  <si>
    <t>900377</t>
  </si>
  <si>
    <t>900518</t>
  </si>
  <si>
    <t>030228</t>
  </si>
  <si>
    <t>900516</t>
  </si>
  <si>
    <t>900456</t>
  </si>
  <si>
    <t>900330</t>
  </si>
  <si>
    <t>030258</t>
  </si>
  <si>
    <t>050103</t>
  </si>
  <si>
    <t>900168</t>
  </si>
  <si>
    <t>900519</t>
  </si>
  <si>
    <t>030227</t>
  </si>
  <si>
    <t>050102</t>
  </si>
  <si>
    <t>030238</t>
  </si>
  <si>
    <t>900305</t>
  </si>
  <si>
    <t>900517</t>
  </si>
  <si>
    <t>030224</t>
  </si>
  <si>
    <t>050104</t>
  </si>
  <si>
    <t>900367</t>
  </si>
  <si>
    <t>030281</t>
  </si>
  <si>
    <t>900228</t>
  </si>
  <si>
    <t>030261</t>
  </si>
  <si>
    <t>900497</t>
  </si>
  <si>
    <t>030290</t>
  </si>
  <si>
    <t>267064</t>
  </si>
  <si>
    <t>030279</t>
  </si>
  <si>
    <t>030254</t>
  </si>
  <si>
    <t>900448</t>
  </si>
  <si>
    <t>030280</t>
  </si>
  <si>
    <t>050107</t>
  </si>
  <si>
    <t>267055</t>
  </si>
  <si>
    <t>030218</t>
  </si>
  <si>
    <t>407002</t>
  </si>
  <si>
    <t>030223</t>
  </si>
  <si>
    <t>030182</t>
  </si>
  <si>
    <t>900393</t>
  </si>
  <si>
    <t>030274</t>
  </si>
  <si>
    <t>FIN</t>
  </si>
  <si>
    <t>Blue Line Car No. 5 - Procurement</t>
  </si>
  <si>
    <t>Green Line No. 8 Car Reliability Improvements Program</t>
  </si>
  <si>
    <t>Green Line Vehicle Procurement</t>
  </si>
  <si>
    <t>Orange Line Cars Reinvestment</t>
  </si>
  <si>
    <t>Orange Line Vehicle Procurement</t>
  </si>
  <si>
    <t>PCC Car Replacement</t>
  </si>
  <si>
    <t>Red Line #1 and Orange Line #12 Preventive Maintenance</t>
  </si>
  <si>
    <t>Red Line No. 1 Car Reinvestment</t>
  </si>
  <si>
    <t>Red Line No. 3 Car Overhaul</t>
  </si>
  <si>
    <t>Red Line Vehicle Procurement</t>
  </si>
  <si>
    <t>Reliability-Centered Maintenance (RCM) Pilot</t>
  </si>
  <si>
    <t>Various Subway Vehicle Projects</t>
  </si>
  <si>
    <t>Locomotive &amp; Coach Maintenance Program (CRASP)</t>
  </si>
  <si>
    <t>Locomotive Procurement (42 units)</t>
  </si>
  <si>
    <t>Top Deck Overhaul of (25) Locomotives</t>
  </si>
  <si>
    <t>Bus Overhaul Program</t>
  </si>
  <si>
    <t>Bus Systems Improvements</t>
  </si>
  <si>
    <t>Hybrid 40' Bus Procurement (20)</t>
  </si>
  <si>
    <t>Hybrid 40' Bus Procurement (40)</t>
  </si>
  <si>
    <t>Hybrid Bus Procurement (25)</t>
  </si>
  <si>
    <t>Trackless Trolley Temporary Replacement</t>
  </si>
  <si>
    <t>Washington St. Vehicles (Phase I)</t>
  </si>
  <si>
    <t>Boat Engine Overhaul Program</t>
  </si>
  <si>
    <t>Catamarans for Ferry Service</t>
  </si>
  <si>
    <t>Ferry Procurement</t>
  </si>
  <si>
    <t>Equipment Resiliency</t>
  </si>
  <si>
    <t>Beacon Junction Track Work</t>
  </si>
  <si>
    <t>Green Line Frog Replacement Program</t>
  </si>
  <si>
    <t>Orange Line Infrastructure</t>
  </si>
  <si>
    <t>Orient Heights Track Work</t>
  </si>
  <si>
    <t>Park St. Eastbound Crossover</t>
  </si>
  <si>
    <t>Red Line Floating Slab Work</t>
  </si>
  <si>
    <t>Red Line Infrastructure</t>
  </si>
  <si>
    <t>Systemwide Track Upgrades</t>
  </si>
  <si>
    <t>Commuter Rail Track Upgrades</t>
  </si>
  <si>
    <t>Fairmount Line Improvements - Phase I</t>
  </si>
  <si>
    <t>Fitchburg Line Double Tracking and Interlocking</t>
  </si>
  <si>
    <t>Haverhill Double Tracking/Other Track Improvements</t>
  </si>
  <si>
    <t>North Station Tracks - Land Acquisition</t>
  </si>
  <si>
    <t>Old Colony Line Tie Replacement Project</t>
  </si>
  <si>
    <t>Silver Line - Essex St. Ramp Reconstruction</t>
  </si>
  <si>
    <t>Charlestown Retaining Wall</t>
  </si>
  <si>
    <t>MBTA Systemwide Fencing</t>
  </si>
  <si>
    <t>Green Line Central Tunnel 25 Cycle Signal System</t>
  </si>
  <si>
    <t>Green Line Signals</t>
  </si>
  <si>
    <t>Power and Signal Projects</t>
  </si>
  <si>
    <t>Red Line Signal Cable Replacement</t>
  </si>
  <si>
    <t>Signal System Upgrades</t>
  </si>
  <si>
    <t>Green Line Real-Time Tracking System</t>
  </si>
  <si>
    <t>Communications Systems Upgrades</t>
  </si>
  <si>
    <t>Narrow Band Conversion</t>
  </si>
  <si>
    <t>AFC Communications/Wide-Area Network</t>
  </si>
  <si>
    <t>Systemwide Communications Enhancements</t>
  </si>
  <si>
    <t>Energy Conservation Program</t>
  </si>
  <si>
    <t>Highland Branch AC Cable Replacement</t>
  </si>
  <si>
    <t>Orange Line DC Cable Upgrade Ph 1 Back Bay - North Station</t>
  </si>
  <si>
    <t>Orange Line Traction Power Upgrade</t>
  </si>
  <si>
    <t>Red Line DC Cable Upgrade - Phase 1 [Andrew-Kendall]</t>
  </si>
  <si>
    <t>Red Line Traction Power Upgrade</t>
  </si>
  <si>
    <t>Substation Control Battery Set Replacement Program</t>
  </si>
  <si>
    <t>Unit Substation Upgrades</t>
  </si>
  <si>
    <t>Rockport Station Layover Power Upgrade</t>
  </si>
  <si>
    <t>Trackless Trolley Catenary Improvements</t>
  </si>
  <si>
    <t>Trackless Trolley Overhead Replacement</t>
  </si>
  <si>
    <t>Energy Management System</t>
  </si>
  <si>
    <t>Mystic River Relocation of Facilities</t>
  </si>
  <si>
    <t>Renewable Wind Energy Project (TIGGER)</t>
  </si>
  <si>
    <t>AFC Equipment Overhaul</t>
  </si>
  <si>
    <t>Station Management Program - Phase I</t>
  </si>
  <si>
    <t>Drainage Improvements</t>
  </si>
  <si>
    <t>Green Line Interim Access</t>
  </si>
  <si>
    <t>LRAP - Commonwealth Ave Stations Access Improvements</t>
  </si>
  <si>
    <t>LRAP- Boston College Station</t>
  </si>
  <si>
    <t>LRAP- Park St. &amp; Haymarket</t>
  </si>
  <si>
    <t>Red Line - Dorchester Stations</t>
  </si>
  <si>
    <t>Station Platform Improvement Program</t>
  </si>
  <si>
    <t>Wayfinding - Back Bay Station</t>
  </si>
  <si>
    <t>Wollaston Accessibility and Drainage</t>
  </si>
  <si>
    <t>Auburndale Station Accessibility - Design</t>
  </si>
  <si>
    <t>Commuter Rail - Various Stations Projects</t>
  </si>
  <si>
    <t>Commuter Rail Accessibility Program</t>
  </si>
  <si>
    <t>Fairmount Line Improvements - Phase II</t>
  </si>
  <si>
    <t>Mansfield Station Accessibility</t>
  </si>
  <si>
    <t>Newtonville Station Accessibility - Design</t>
  </si>
  <si>
    <t>Ruggles Station Upgrades</t>
  </si>
  <si>
    <t>Sharon Station Accessibility - Design</t>
  </si>
  <si>
    <t>Station Upgrades</t>
  </si>
  <si>
    <t>Wedgemere Station Accessibility</t>
  </si>
  <si>
    <t>West Newton Station Accessibility - Design</t>
  </si>
  <si>
    <t>Winchester Center Station Accessibility - Design</t>
  </si>
  <si>
    <t>Bus Stations Improvements</t>
  </si>
  <si>
    <t>Bus Stop and Route 23 Customer Enhancements</t>
  </si>
  <si>
    <t>Dudley Square Station Improvements</t>
  </si>
  <si>
    <t>Key Bus Routes Project</t>
  </si>
  <si>
    <t>Silver Line - Phase A&amp;B: Dudley-South Station Enhancements</t>
  </si>
  <si>
    <t>Ferry System Improvements</t>
  </si>
  <si>
    <t>Hingham Boat Terminal Improvements</t>
  </si>
  <si>
    <t>Hingham Marine Intermodal Center</t>
  </si>
  <si>
    <t>Back Bay Station</t>
  </si>
  <si>
    <t>Bicycle Enhancements</t>
  </si>
  <si>
    <t>Braintree Station Structural Repairs</t>
  </si>
  <si>
    <t>Emergency Station Lighting Program</t>
  </si>
  <si>
    <t>Map Replacement</t>
  </si>
  <si>
    <t>Plan for Accessibile Transit Infrastructure (PATI)</t>
  </si>
  <si>
    <t>Revere Transit Plaza</t>
  </si>
  <si>
    <t>Systemwide Accessibility Program</t>
  </si>
  <si>
    <t>Systemwide Safety and Reliability</t>
  </si>
  <si>
    <t>Elevator and Escalator Program</t>
  </si>
  <si>
    <t>Alewife Garage Improvements</t>
  </si>
  <si>
    <t>Revere - Wonderland Station Parking Garage</t>
  </si>
  <si>
    <t>South Shore Parking Garages Rehab</t>
  </si>
  <si>
    <t>Beverly Parking Garage</t>
  </si>
  <si>
    <t>Commuter Rail Parking Improvements</t>
  </si>
  <si>
    <t>Lynn Parking Garage</t>
  </si>
  <si>
    <t>Salem Parking Garage</t>
  </si>
  <si>
    <t>Parking System Upgrades</t>
  </si>
  <si>
    <t>Cabot Maintenance Facility</t>
  </si>
  <si>
    <t>Everett Maintenance Facility</t>
  </si>
  <si>
    <t>Green Line Infrastructure</t>
  </si>
  <si>
    <t>Orient Heights Maintenance Facility</t>
  </si>
  <si>
    <t>Subway Facility Improvements</t>
  </si>
  <si>
    <t>Commuter Rail Facilities - Layovers, Environmental, etc.</t>
  </si>
  <si>
    <t>Commuter Rail Facility Environmental Management</t>
  </si>
  <si>
    <t>Commuter Rail Maintenance Facilities Upgrades</t>
  </si>
  <si>
    <t>Facilities Equipment Replacement</t>
  </si>
  <si>
    <t>Readville Facility Remediation</t>
  </si>
  <si>
    <t>Underground and Aboveground Storage Tank Program (Commuter Rail)</t>
  </si>
  <si>
    <t>Bus Facilities Upgrades</t>
  </si>
  <si>
    <t>45 High Street Building Improvements</t>
  </si>
  <si>
    <t>Charlestown Roundhouse Demolition</t>
  </si>
  <si>
    <t>Environmental Compliance Management - Systemwide</t>
  </si>
  <si>
    <t>Fuel Management Program</t>
  </si>
  <si>
    <t>Operations and Maintenance Facilities Needs Evaluation</t>
  </si>
  <si>
    <t>Remediation Projects</t>
  </si>
  <si>
    <t>Systemwide Facilities Upgrades and Repairs</t>
  </si>
  <si>
    <t>Systemwide Fire Suppression Systems</t>
  </si>
  <si>
    <t>Underground and Aboveground Storage Tank Program (Systemwide)</t>
  </si>
  <si>
    <t>Red Line Bridges</t>
  </si>
  <si>
    <t>Rehab of Dean Rd.</t>
  </si>
  <si>
    <t>Amtrak Corridor Spandrel Beam</t>
  </si>
  <si>
    <t>Beverly Drawbridge Rehab</t>
  </si>
  <si>
    <t>Commonwealth Avenue over I-90</t>
  </si>
  <si>
    <t>Commuter Rail Bridges</t>
  </si>
  <si>
    <t>Gloucester Drawbridge</t>
  </si>
  <si>
    <t>LaGrange Street Bridge Reconstruction</t>
  </si>
  <si>
    <t>New Bedford Bridges</t>
  </si>
  <si>
    <t>Rehab of 2 Neponset River Bridges</t>
  </si>
  <si>
    <t>Rehab of 2 Shawsheen River Bridges</t>
  </si>
  <si>
    <t>Shoreline Bridge Rehab</t>
  </si>
  <si>
    <t>MBTA Tunnel Signage Project</t>
  </si>
  <si>
    <t>Operations Facilities Upgrades</t>
  </si>
  <si>
    <t>Orange Line Ventilation Study</t>
  </si>
  <si>
    <t>Subway Tunnel Studies</t>
  </si>
  <si>
    <t>Systemwide Tunnel Lighting</t>
  </si>
  <si>
    <t>Tunnel Dewatering Pump Station Rehabilitation Program</t>
  </si>
  <si>
    <t>Environmental Management System (EMS)</t>
  </si>
  <si>
    <t>THE RIDE - Information Management System</t>
  </si>
  <si>
    <t>AFC IT Upgrades</t>
  </si>
  <si>
    <t>Daily Operations Resource Management (DORM) - Phase 1</t>
  </si>
  <si>
    <t>Daily Operations Resource Management (DORM) - Phase 2</t>
  </si>
  <si>
    <t>Maintenance Management System</t>
  </si>
  <si>
    <t>Police Department IT System Upgrade</t>
  </si>
  <si>
    <t>Core Capacity Study (Red, Orange, and Green Lines)</t>
  </si>
  <si>
    <t>Green Line Collision Avoidance Program</t>
  </si>
  <si>
    <t>Southwest Corridor Study</t>
  </si>
  <si>
    <t>Commuter Rail Positive Train Control (PTC)</t>
  </si>
  <si>
    <t>Fairmount Line Marketing and Community Outreach</t>
  </si>
  <si>
    <t>Bid/Dispatch System</t>
  </si>
  <si>
    <t>Capital Maintenance Improvements</t>
  </si>
  <si>
    <t>Climate Change Adaptation Strategy</t>
  </si>
  <si>
    <t>Federal Formula Funding Review</t>
  </si>
  <si>
    <t>FY09 Homeland Security Funds</t>
  </si>
  <si>
    <t>FY10 Homeland Security Funds</t>
  </si>
  <si>
    <t>FY11 Homeland Security Funds</t>
  </si>
  <si>
    <t>FY12-FY16 Homeland Security Funds</t>
  </si>
  <si>
    <t>Independent Engineering Review</t>
  </si>
  <si>
    <t>MBTA Manual of Guidelines and Standards Update</t>
  </si>
  <si>
    <t>MBTA Operating Assistance</t>
  </si>
  <si>
    <t>Next Generation AFC Study</t>
  </si>
  <si>
    <t>Training and Mentoring</t>
  </si>
  <si>
    <t>Transit Asset Management (TAM) Pilot</t>
  </si>
  <si>
    <t>Unified Planning Work Program</t>
  </si>
  <si>
    <t>Green Line Extension</t>
  </si>
  <si>
    <t>Green Line Extension - FY15 Mitigation Costs</t>
  </si>
  <si>
    <t>Green Line Extension to Route 16</t>
  </si>
  <si>
    <t>Closeout Expansion Projects/Flexed Funds</t>
  </si>
  <si>
    <t>DMU Implementation</t>
  </si>
  <si>
    <t>Fitchburg Line - Wachusett Extension</t>
  </si>
  <si>
    <t>Knowledge Corridor - HSIPR</t>
  </si>
  <si>
    <t>South Coast Rail</t>
  </si>
  <si>
    <t>South Station Postal Site Acquisition</t>
  </si>
  <si>
    <t>Silver Line Phase I: Washington St.</t>
  </si>
  <si>
    <t>Silver Line Phase II: S. Boston Transitway</t>
  </si>
  <si>
    <t>Silver Line to Chelsea</t>
  </si>
  <si>
    <t>Title</t>
  </si>
  <si>
    <t>GREEN LINE #7 CAR MIDLIFE OVERHAUL [86 UNITS]</t>
  </si>
  <si>
    <t>Green Line Type 7 Selective Systems Overhaul</t>
  </si>
  <si>
    <t>GREEN LINE #7 COUPLER REPLACEMENT PROGRAM</t>
  </si>
  <si>
    <t>Green Line No. 8 Fleet Service, Maintenance and Reliability Improvement Program</t>
  </si>
  <si>
    <t>GREEN LINE NO. 8 CAR RELIABILITY IMPROVEMENTS</t>
  </si>
  <si>
    <t>GREEN LINE #8 CAR RELIABILITY IMPROVEMENTS</t>
  </si>
  <si>
    <t>OL JOURNAL BEARING REPLACEMENT PROGRAM</t>
  </si>
  <si>
    <t>OL AC MOTORS</t>
  </si>
  <si>
    <t>RED LINES (#1) AND ORANGE LINE (#12) PREVENTIVE MAINTENANCE</t>
  </si>
  <si>
    <t>RED LINE #1 MOTOR &amp; COMPRESOR OVERHAUL [11-15 CIP]</t>
  </si>
  <si>
    <t>Red Line #3 Car Overhaul</t>
  </si>
  <si>
    <t>Red Line #3 Car Overhaul (State)</t>
  </si>
  <si>
    <t>Blue Line Program Maintenance</t>
  </si>
  <si>
    <t>Blue Line Car "RCM" Pilot</t>
  </si>
  <si>
    <t>SUBWAY &amp; BUS HVAC RETROFIT</t>
  </si>
  <si>
    <t>SUBWAY VEHICLE UPGRADES</t>
  </si>
  <si>
    <t>GREEN LINE - #8 EMERGENCY BRAKE WORK/C-Logic Boards/TX1 Transformers</t>
  </si>
  <si>
    <t>ORANGE LINE - #12 CAR HVAC MOTOR REPLACEMENT</t>
  </si>
  <si>
    <t>RED LINE - PCC NOISE MITIGATION PROGRAM</t>
  </si>
  <si>
    <t>ORANGE LINE - #12 CAR ATO SENSOR BRACKETS</t>
  </si>
  <si>
    <t>PROCUREMENT OF WHEELS FOR RED, ORANGE AND BLUE LINE VEHICLES</t>
  </si>
  <si>
    <t>Blue Line Car #5 - Line Reactors</t>
  </si>
  <si>
    <t>Everett Shops – Force Account</t>
  </si>
  <si>
    <t>Red Line #1 Gear Units/#2 Spin Slide Control Boxes</t>
  </si>
  <si>
    <t>Orange Line #12 Truck Rewiring Program</t>
  </si>
  <si>
    <t>KAWASAKI COACHES -  OVERHAUL [74 UNITS]</t>
  </si>
  <si>
    <t>COACH PROCUREMENT for HYUNDAI ROTEM [75 UNITS]</t>
  </si>
  <si>
    <t>COACH PROCUREMENT for HYUNDAI ROTEM [75 UNITS][ADDTL FUNDING]</t>
  </si>
  <si>
    <t>PROCURE 75 CR COACHES [ADDITIONAL CONTINGENCY]</t>
  </si>
  <si>
    <t>ROLLING STOCK EXTENDED LIFE PROGRAM [FY13 ONLY]</t>
  </si>
  <si>
    <t>COMMUTER RAIL VEHICLE IMPROVEMENT PROGRAM</t>
  </si>
  <si>
    <t>CRASP PHASE 1 [COACHES]</t>
  </si>
  <si>
    <t>CRASP PHASE 2 [COACHES]</t>
  </si>
  <si>
    <t>CRASP PHASE 2 [LOCOS]</t>
  </si>
  <si>
    <t>COMMUTER RAIL COACH OVERHAUL (362) [COACHES]</t>
  </si>
  <si>
    <t>PROCURE (7) CR LOCOMOTIVES [OPTION]</t>
  </si>
  <si>
    <t>PROCURE (20) CR LOCOMOTIVES [BASE]</t>
  </si>
  <si>
    <t>PROCURE (2) UTA LOCOMOTIVES [REMANUFACTURED]</t>
  </si>
  <si>
    <t>PROCURE (13+7) CR LOCOMOTIVES [OPTION][CMAQ FUNDS]</t>
  </si>
  <si>
    <t>PROCURE (20) CR LOCOMOTIVES [BASE][CMAQ FUNDS]</t>
  </si>
  <si>
    <t>PROCURE (13+7) CR LOCOMOTIVES [OPTION]</t>
  </si>
  <si>
    <t>LOCO TOP DECK OVERHAULS  PH. II (25) (GP40MC)</t>
  </si>
  <si>
    <t>LOCOMOTIVE TOP DECK OVERHAUL PROGRAM [12-16 CIP]</t>
  </si>
  <si>
    <t>BUS OVERHAUL PROG</t>
  </si>
  <si>
    <t>Overhaul of 175 NABI CNG Buses (In-House) [Excess Expenditures Transferred to R13A20]</t>
  </si>
  <si>
    <t>Overhaul of 192 ECD Buses (Outsourced-NeoPlan)</t>
  </si>
  <si>
    <t>Overhaul of 123 CNG Buses (Outsourced-Midwest)</t>
  </si>
  <si>
    <t>Overhaul of 32 Neoplan 60' DMA Buses</t>
  </si>
  <si>
    <t>Overhaul of 44 Neoplan 60' CNG Buses [Engineering]</t>
  </si>
  <si>
    <t>Selective System Reliability Program 155 ECD Buses</t>
  </si>
  <si>
    <t>MBTA-funded Bus Procurement</t>
  </si>
  <si>
    <t>Bus Procurement Engineering</t>
  </si>
  <si>
    <t>"NO START" FAILURE IN SERVICE REDUCTION</t>
  </si>
  <si>
    <t>60' CNG FUEL EFFICIENCY</t>
  </si>
  <si>
    <t>Traction Motor DMA / ETB  Transmission</t>
  </si>
  <si>
    <t>HYBRID BUS PROCUREMENT (25)</t>
  </si>
  <si>
    <t>RIDE Fleet Acquisition Plan</t>
  </si>
  <si>
    <t>PARATRANSIT TAXI SUBSIDY</t>
  </si>
  <si>
    <t>THE RIDE - VEHICLE PROCUREMENT</t>
  </si>
  <si>
    <t>RIDE VEH PROGRAM</t>
  </si>
  <si>
    <t>Trapelo Rd. - Replace Trolleys</t>
  </si>
  <si>
    <t>FERRY ENGINE OVERHAUL&amp;UPGRADES (10 ENGINES - 2 VESSELS)</t>
  </si>
  <si>
    <t>QUINCY HIGH SPEED CATAMARAN (2 UNITS)</t>
  </si>
  <si>
    <t>QUINCY HIGH SPEED CATAMARAN</t>
  </si>
  <si>
    <t>Ferry Boat Procurement</t>
  </si>
  <si>
    <t>FUTURE SNOW FIGHTING EQUIPMENT FUNDING</t>
  </si>
  <si>
    <t>FY2012 SNOW FIGHTING EQUIPMENT</t>
  </si>
  <si>
    <t>NON-REVENUE VEHICLE FLEET - OVERHAUL</t>
  </si>
  <si>
    <t>NON-REVENUE VEHICLE PROGRAM [14-18 CIP]</t>
  </si>
  <si>
    <t>Purchase New Wire Cars for Blue and Green Lines</t>
  </si>
  <si>
    <t>NON-REVENUE VEHICLE PROGRAM [PRE FFY13 BATCH][CSX SUPPORT]</t>
  </si>
  <si>
    <t>FFY13 NON-REVENUE VEHICLE PROGRAM</t>
  </si>
  <si>
    <t>NON-REVENUE VEHICLE PROGRAM [FY13 POLICE DPT 2nd BATCH]</t>
  </si>
  <si>
    <t>NON-REVENUE VEHICLE - PARKING DEPARTMENT</t>
  </si>
  <si>
    <t>New Wrecker Procurement</t>
  </si>
  <si>
    <t>Extended Cab Pickup Trucks for Green Line Tracking</t>
  </si>
  <si>
    <t>ARMORED MONEY TRUCKS</t>
  </si>
  <si>
    <t>TAMPER MACHINE - OVERHAUL</t>
  </si>
  <si>
    <t>NON-REVENUE VEHICLE PROGRAM - TO STAY BOND [UNIMOG/TAMPER]</t>
  </si>
  <si>
    <t>Beacon Junction Special Track Work Replacement</t>
  </si>
  <si>
    <t>GREEN LINE FROG REPLACEMENT PROGRAM (HIGHLAND BRANCH)</t>
  </si>
  <si>
    <t>Orange Line Construction - Track</t>
  </si>
  <si>
    <t>PM/CM - Orange Line Track</t>
  </si>
  <si>
    <t>Orange Line Design - Track</t>
  </si>
  <si>
    <t>Owner's Representative - Orange Line Track</t>
  </si>
  <si>
    <t>ORIENT HEIGHTS TRACK WORK</t>
  </si>
  <si>
    <t>RED LINE FLOATING SLAB WORK</t>
  </si>
  <si>
    <t>RED LINE FLOATING SLABS (ALEWIFE-HARVARD)</t>
  </si>
  <si>
    <t>Red Line Construction - Track</t>
  </si>
  <si>
    <t>PM/CM - Red Line Track</t>
  </si>
  <si>
    <t>Red Line Design - Track</t>
  </si>
  <si>
    <t>Owner's Representative - Red Line Track</t>
  </si>
  <si>
    <t>E&amp;M TRACK INITIATIVES</t>
  </si>
  <si>
    <t>SUBWAY ENHANCEMENTS [FROM R04A03-V90 - 7/9/12]</t>
  </si>
  <si>
    <t>TRACK WORKER WARNING SYSTEMS</t>
  </si>
  <si>
    <t>DRAINAGE STUDY ON NEEDHAM LINE</t>
  </si>
  <si>
    <t>GLEN AV. EMERGENCY REPAIR</t>
  </si>
  <si>
    <t>E&amp;M TRACK INITIATIVES (FY14)</t>
  </si>
  <si>
    <t>SPRUNG BUILDING</t>
  </si>
  <si>
    <t>E&amp;M TRACK INITIATIVES (FY15)</t>
  </si>
  <si>
    <t>REPLACE TIMBER TIES AT INTERLOCKING - ATTLEBORO LINE [12-16 CIP]</t>
  </si>
  <si>
    <t>Lynn Station Direct Fixaction Track Settlement</t>
  </si>
  <si>
    <t>NNEPRA Track and Signal Reimbursement (Track)</t>
  </si>
  <si>
    <t>FY13 CR INITIATIVES - Track</t>
  </si>
  <si>
    <t>FY14 CR INITIATIVES-SUPPLEMENTAL WORK - Track</t>
  </si>
  <si>
    <t>FY14 CR INITIATIVES - Track</t>
  </si>
  <si>
    <t>FAIRMOUNT CORRIDOR - Track</t>
  </si>
  <si>
    <t>FITCHBURG LINE - INTERLOCKING PROJECT</t>
  </si>
  <si>
    <t>FITCHBURG LINE - DOUBLE TRACK</t>
  </si>
  <si>
    <t>FITCHBURG LINE IMPROVEMENT - Track</t>
  </si>
  <si>
    <t>HAVERHILL LINE - DOUBLE TRACK AND SIGNAL WORK</t>
  </si>
  <si>
    <t>HAVERHILL DBL TRACKING</t>
  </si>
  <si>
    <t>OLD COLONY TIE REPLACEMENT PROJECT 11-15 CIP [D&amp;C]</t>
  </si>
  <si>
    <t>CSX WORCESTER LINE IMPROVEMENT - RELOCATE DISPATCH CONTROL (Track)</t>
  </si>
  <si>
    <t>CSX WORCESTER LINE IMPROVEMENT - TRACK WORK</t>
  </si>
  <si>
    <t>CSX WORCESTER LINE IMPROVEMENT (Track)</t>
  </si>
  <si>
    <t>SILVER LINE - ESSEX ST. RAMP RECONSTRUCTION</t>
  </si>
  <si>
    <t>Sheet Pile Retaining Wall, Alford Street Bus Maintenance Facility, Charlestown</t>
  </si>
  <si>
    <t>RETAINING WALL AT CHARLESTOWN</t>
  </si>
  <si>
    <t>MBTA SYSTEMWIDE FENCING</t>
  </si>
  <si>
    <t>GREEN LINE CENTRAL TUNNEL 25 CYCLE SIGNAL SYSTEM REPLACEMENT</t>
  </si>
  <si>
    <t>Beacon Junction Signals Rehabilitation Project</t>
  </si>
  <si>
    <t>Reservoir to Riverside Signal Replacement</t>
  </si>
  <si>
    <t>Orange Line Construction - Signals</t>
  </si>
  <si>
    <t>PM/CM - Orange Line Signals</t>
  </si>
  <si>
    <t>Orange Line Design - Signals</t>
  </si>
  <si>
    <t>Owner's Representative - Orange Line Signals</t>
  </si>
  <si>
    <t>Green Line Signal Projects</t>
  </si>
  <si>
    <t>Red Line Construction - Signals</t>
  </si>
  <si>
    <t>PM/CM - Red Line Signals</t>
  </si>
  <si>
    <t>Red Line Design - Signals</t>
  </si>
  <si>
    <t>Owner's Representative - Red Line Signals</t>
  </si>
  <si>
    <t>RED LINE SIGNAL CABLE REPLACEMENT</t>
  </si>
  <si>
    <t>COLUMBIA JUNCTION</t>
  </si>
  <si>
    <t>Columbia Junction Signal Replacement Project - Phase II</t>
  </si>
  <si>
    <t>SWR SUBWAY INSTALLATION</t>
  </si>
  <si>
    <t>E&amp;M SIGNAL INITIATIVES</t>
  </si>
  <si>
    <t>E&amp;M SIGNAL INITIATIVES (FY14)</t>
  </si>
  <si>
    <t>E&amp;M SIGNAL INITIATIVES (FY15)</t>
  </si>
  <si>
    <t>FAIRMOUNT CORRIDOR - Signals</t>
  </si>
  <si>
    <t>FITCHBURG LINE IMPROVEMENT - Signals</t>
  </si>
  <si>
    <t>SIGNAL SYSTEM UPGRADES - READING JUNCTION TO FELLS</t>
  </si>
  <si>
    <t>FX Interlocking</t>
  </si>
  <si>
    <t>Manchester Draw to Gloucester Draw Signal Improvements</t>
  </si>
  <si>
    <t>New Hampshire Main Line Datatrain Replacements</t>
  </si>
  <si>
    <t>Saugus Marsh Signal Improvement</t>
  </si>
  <si>
    <t>Walpole West to Franklin Signal Improvements</t>
  </si>
  <si>
    <t>NNEPRA Track and Signal Reimbursement (Signals)</t>
  </si>
  <si>
    <t>CSX WORCESTER LINE IMPROVEMENT - RELOCATE DISPATCH CONTROL (Signals)</t>
  </si>
  <si>
    <t>CSX WORCESTER LINE IMPROVEMENT (Signals)</t>
  </si>
  <si>
    <t>GREEN LINE REAL-TIME TRACKING SYSTEM</t>
  </si>
  <si>
    <t>REAL-TIME COUNTDOWN LED SIGNS</t>
  </si>
  <si>
    <t>East Route Communications Improvements</t>
  </si>
  <si>
    <t>End of Life Equipment</t>
  </si>
  <si>
    <t>Penta Replacement</t>
  </si>
  <si>
    <t>COMMUTER RAIL NARROW BAND CONVERSION</t>
  </si>
  <si>
    <t>CSX WORCESTER LINE IMPROVEMENT - RADIO BASES INSTALLATION</t>
  </si>
  <si>
    <t>Wayside Phone Replacement</t>
  </si>
  <si>
    <t>SWR MOBILE RADIO INSTALLATION PROGRAM</t>
  </si>
  <si>
    <t>SYSTEMWIDE RADIO IMPROVEMENT</t>
  </si>
  <si>
    <t>COMMUNICATIONS SGR</t>
  </si>
  <si>
    <t>CoMIRS MBTA POLICE MIGRATION TO STATE INTEROPERABLE COMMUNICATION SYSTEM</t>
  </si>
  <si>
    <t>Fiber Optic Cable Install - GL Riverside to Kenmore</t>
  </si>
  <si>
    <t>ENERGY CONSERVATION PILOT PROGRAM</t>
  </si>
  <si>
    <t>POWER RTU AND COMMUNICATIONS UPGRADE</t>
  </si>
  <si>
    <t>SCADA SYSTEM REPL./G.L. STUDY PHASE 1</t>
  </si>
  <si>
    <t>SCADA SYSTEM REPL./G.L. STUDY PHASE 2</t>
  </si>
  <si>
    <t>HIGHLAND BRANCH AC CABLE REPLACEMENT [NEW WORK]</t>
  </si>
  <si>
    <t>HIGHLAND BRANCH AC CABLE REPLACEMENT [OLD WORK]</t>
  </si>
  <si>
    <t>ORANGE LINE DC CABLE UPGRADE</t>
  </si>
  <si>
    <t>ORANGE LINE DC CABLE UPGRADE PH 1 BACK BAY - NORTH</t>
  </si>
  <si>
    <t>Orange Line Construction - Power</t>
  </si>
  <si>
    <t>PM/CM - Orange Line Power</t>
  </si>
  <si>
    <t>Orange Line Design - Power</t>
  </si>
  <si>
    <t>Owner's Representative - Orange Line Power</t>
  </si>
  <si>
    <t>ORANGE LINE TRACTION POWER UPGRADE</t>
  </si>
  <si>
    <t>ORANGE LINE AC &amp; DC BREAKER UPGRADE</t>
  </si>
  <si>
    <t>Green Line Power Projects</t>
  </si>
  <si>
    <t>SBSS TRANSFORMER &amp; CABLE REPLACEMENT - SOUTH BOSTON SWITCHING STATION</t>
  </si>
  <si>
    <t>AC POWER LOAD FLOW ENG. ANALYSIS</t>
  </si>
  <si>
    <t>POWER PROGRAM</t>
  </si>
  <si>
    <t>MATTAPAN LINE POLE REPLACEMENT</t>
  </si>
  <si>
    <t>TRACTION SUBSTATION CTRL BATTERIES</t>
  </si>
  <si>
    <t>RED LINE DC CABLE UPGRADE</t>
  </si>
  <si>
    <t>RED LINE DC CABLE UPGRADE PH 1 ANDREW-KENDALL</t>
  </si>
  <si>
    <t>Red Line Construction - Power</t>
  </si>
  <si>
    <t>PM/CM - Red Line Power</t>
  </si>
  <si>
    <t>Red Line Design - Power</t>
  </si>
  <si>
    <t>Owner's Representative - Red Line Power</t>
  </si>
  <si>
    <t>SUBSTATION CONTROL BATTERY SET REPLACEMENT PROGRAM</t>
  </si>
  <si>
    <t>TRACTION POWER SUBSTATIONS- PHASES 3-4 (ALL MODES)</t>
  </si>
  <si>
    <t>TRANSFORMER S REPLACEMENT PHASE 2 [10 UNITS]</t>
  </si>
  <si>
    <t>TRACTION POWER SUBSTATIONS - PHASE 2 (ALL MODES)</t>
  </si>
  <si>
    <t>UNIT SUBSTATION UPGRADES PH 1 ALEWIFE - HARVARD</t>
  </si>
  <si>
    <t>UNIT SUBSTATION UPGRADES PH 3 GREEN LINE</t>
  </si>
  <si>
    <t>480 Volt Layover Power / Fueling BET Valley Track</t>
  </si>
  <si>
    <t>Locomotive Plug Ins - Yard 61</t>
  </si>
  <si>
    <t>INSTALLATION OF LAYOVER POWER STATIONS AT YARD 61 (3 PLUG-INS)(Savings from Old Colony Tie Replacement)</t>
  </si>
  <si>
    <t>LOCOMOTIVE PLUG-INS</t>
  </si>
  <si>
    <t>Rockport Commuter Rail Layover Power Upgrade</t>
  </si>
  <si>
    <t>TRACKLESS TROLLEY CATENARY IMPROVEMENTS</t>
  </si>
  <si>
    <t>Trapelo Rd. - Catenary Rmvl.</t>
  </si>
  <si>
    <t>TRACKLESS TROLLEY OVERHEAD REPLACEMENT</t>
  </si>
  <si>
    <t>ENERGY MANAGEMENT SYSTEM</t>
  </si>
  <si>
    <t>Medford Route 38 over Mystic River</t>
  </si>
  <si>
    <t>WIND ENERGY PROJECT (KINGSTON TURBINE)</t>
  </si>
  <si>
    <t>WIND ENERGY PROJECT (BRIDGEWATER TURBINE)</t>
  </si>
  <si>
    <t>AFC CONSTRUCTION</t>
  </si>
  <si>
    <t>AFC Phase 1 - AUTOMATED FARE COLLECTION</t>
  </si>
  <si>
    <t>AFC Construction (Homeland Security Funds)</t>
  </si>
  <si>
    <t>Federal Realty Investment Trust (FRIT) - Construction</t>
  </si>
  <si>
    <t>Federal Realty Investment Trust (FRIT) - Design</t>
  </si>
  <si>
    <t>STATIONS/BLUE LINE/EAST BOSTON</t>
  </si>
  <si>
    <t>STATIONS/BLUE LINE/REVERE</t>
  </si>
  <si>
    <t>ORIENT HEIGHTS STATION [PRE SAFETEA-LU]</t>
  </si>
  <si>
    <t>AIRPORT STATION</t>
  </si>
  <si>
    <t>REVERE STATION</t>
  </si>
  <si>
    <t>BLUE LINE STATION PLATFORM IMPROVEMENTS</t>
  </si>
  <si>
    <t>WOOD ISLAND PLATFORMS</t>
  </si>
  <si>
    <t>OLD SOUTH MEETING HOUSE DRAINAGE IMPROVEMENTS [12-16 CIP]</t>
  </si>
  <si>
    <t>OLD SOUTH MEETING HOUSE DRAINAGE IMPROVEMENTS [14-18 CIP]</t>
  </si>
  <si>
    <t>Haymarket Leak Repairs</t>
  </si>
  <si>
    <t>GREEN LINE INTERIM ACCESS</t>
  </si>
  <si>
    <t>Commonwealth Ave Station Access Improvements</t>
  </si>
  <si>
    <t>Future Earmark (Comm Ave Access Improvements)</t>
  </si>
  <si>
    <t>Accessibility Improvements at BU</t>
  </si>
  <si>
    <t>GL Commonwealth Ave Study</t>
  </si>
  <si>
    <t>LRAP SURFACE SUPPLEMENT [FROM L33262-A29]</t>
  </si>
  <si>
    <t>LRAP/BOSTON COLLEGE</t>
  </si>
  <si>
    <t>LRAP - KENMORE</t>
  </si>
  <si>
    <t>ASHMONT STATION - FEDERAL GRANT (Closed 8/22/11)</t>
  </si>
  <si>
    <t>ASHMONT STATION UPGRADE - PHASE II</t>
  </si>
  <si>
    <t>ASHMONT STATION - PHASE I (In CMS on 12/31/09)</t>
  </si>
  <si>
    <t>PLATFORM EDGE [11-15 CIP]</t>
  </si>
  <si>
    <t>OAK GROVE PLATFORMS &amp; PEDESTRIAN BRIDGE</t>
  </si>
  <si>
    <t>ORANGE LINE STATION ROOFS + POLICE STATION</t>
  </si>
  <si>
    <t>STATION IMPROVEMENT PROGRAM [SUBWAY] [13-17 CIP]</t>
  </si>
  <si>
    <t>STATION PLATFORM STRUCTURAL REPAIRS [STATIONS/FACILITES]</t>
  </si>
  <si>
    <t>STATION IMPROVEMENT PROGRAM [NOT FROM 12-16 CIP]</t>
  </si>
  <si>
    <t>STATION SGR</t>
  </si>
  <si>
    <t>CHARLIE CARD STORE</t>
  </si>
  <si>
    <t>BOYLSTON STAIRS AND DTX LEAK FIX</t>
  </si>
  <si>
    <t>Sullivan Square Sounding and Concrete Removal</t>
  </si>
  <si>
    <t>Newton Highlands Station Feasibility Study</t>
  </si>
  <si>
    <t>BRAINTREE ROOF REPAIRS</t>
  </si>
  <si>
    <t>JFK STATION PEDESTRIAN RAMPS &amp; STAIR REPLACE [13-17 CIP]</t>
  </si>
  <si>
    <t>SUFFOLK DOWNS STATION IMPROVEMENTS [13-17 CIP]</t>
  </si>
  <si>
    <t>EMERGENCY/ON-CALL REPAIRS - STATIONS/FACILITIES</t>
  </si>
  <si>
    <t>SYMPHONY/HYNES ACCESS</t>
  </si>
  <si>
    <t>WAYFINDING - BACK BAY STATION</t>
  </si>
  <si>
    <t>WOLLASTON STATION ACCESS - DESIGN</t>
  </si>
  <si>
    <t>Wollaston Station Improvements</t>
  </si>
  <si>
    <t>AUBURNDALE STATION</t>
  </si>
  <si>
    <t>COMMUTER RAIL - VARIOUS STATIONS PROJECTS</t>
  </si>
  <si>
    <t>AUBURNDALE STATION [FUTURE FEDERAL FUNDS]</t>
  </si>
  <si>
    <t>Waverly Accessibility Study</t>
  </si>
  <si>
    <t>FAIRMOUNT CORRIDOR - Stations</t>
  </si>
  <si>
    <t>FAIRMOUNT CR STATION ACCESS</t>
  </si>
  <si>
    <t>FAIRMOUNT LINE - PHASE II - Stations</t>
  </si>
  <si>
    <t>FAIRMOUNT LINE PH II - FOUR CORNERS STATION</t>
  </si>
  <si>
    <t>FITCHBURG LINE IMPROVEMENT - Stations</t>
  </si>
  <si>
    <t>MANSFIELD CR STATION PEDESTRIAN RAMPS</t>
  </si>
  <si>
    <t>Replace two mini high platforms at Mansfield Cr Station</t>
  </si>
  <si>
    <t>MANSFIELD CR STATION PEDESTRIAN RAMPS [12-16 CIP]</t>
  </si>
  <si>
    <t>ROCKPORT COMM RAIL STATION IMPROVEMENTS</t>
  </si>
  <si>
    <t>ROCKPORT STATION ACCESSIBILITY IMPROVEMENTS</t>
  </si>
  <si>
    <t>RUGGLES STATION UPGRADES</t>
  </si>
  <si>
    <t>RUGGLES STATION TRACK STUDY - DESIGN 30%</t>
  </si>
  <si>
    <t>SHARON STATION ACCESSIBILITY IMPROVEMENTS</t>
  </si>
  <si>
    <t>STATION IMPROVEMENT PROGRAM [COMMUTER RAIL] [12-16]</t>
  </si>
  <si>
    <t>STOUGHTON CR STATION - BUILDING IMPROVEMENTS [12-16 CIP]</t>
  </si>
  <si>
    <t>STATION IMPROVEMENT PROGRAM [COMMUTER RAIL]</t>
  </si>
  <si>
    <t>Cross Platform at North Station</t>
  </si>
  <si>
    <t>SOUTH WEYMOUTH CR ACCESS IMPROVEMENTS</t>
  </si>
  <si>
    <t>South Attleboro Pedestrian Bridge Inspection</t>
  </si>
  <si>
    <t>SOUTH STATION - PLATFORM REPAIRS</t>
  </si>
  <si>
    <t>SOUTH WEYMOUTH CR ACCESS IMPROVEMENTS [EOHED]</t>
  </si>
  <si>
    <t>North Station Conceptual Design</t>
  </si>
  <si>
    <t>WEDGEMERE ST. ACCESSIBILITY</t>
  </si>
  <si>
    <t>WEDGEMERE STATION ACCESSIBILITY IMPROVEMENTS</t>
  </si>
  <si>
    <t>WINCHESTER STATION IMPROVEMENT - DESIGN</t>
  </si>
  <si>
    <t>STATION IMPROVEMENT PROGRAM [BUS]</t>
  </si>
  <si>
    <t>Bus Stop Sign Replacement Program</t>
  </si>
  <si>
    <t>COURTHOUSE STATION (Silver Line)</t>
  </si>
  <si>
    <t>HARVARD SQUARE BUSWAY (GEC CONTRACT)</t>
  </si>
  <si>
    <t>HARVARD SQUARE BUSWAY IMPROVEMENTS [13-17 CIP]</t>
  </si>
  <si>
    <t>BUS STOP AND RT 23 CUSTOMER ENHANCEMENTS</t>
  </si>
  <si>
    <t>DUDLEY SQUARE STATION (POLICE BOOTH)</t>
  </si>
  <si>
    <t>DUDLEY STATION IMPROVEMENTS (SALE OF FEDERAL ASSETS)</t>
  </si>
  <si>
    <t>DUDLEY STATION IMPROVEMENTS</t>
  </si>
  <si>
    <t>KEY BUS ROUTES</t>
  </si>
  <si>
    <t>SILVER LINE - PHASES A&amp;B: DUDLEY-SOUTH ST ENHANCEMENTS</t>
  </si>
  <si>
    <t>HARBOUR PARK PAVILION</t>
  </si>
  <si>
    <t>FY11 WINTHROP FERRY DEMOSTRATION PROJECT</t>
  </si>
  <si>
    <t>COMMUTER BOAT DOCK REPAIRS</t>
  </si>
  <si>
    <t>Quincy/Hull Ferry Dock Rehabilitation</t>
  </si>
  <si>
    <t>HINGHAM FERRY DOCK REPAIRS</t>
  </si>
  <si>
    <t>Hingham Ferry Dock Modification</t>
  </si>
  <si>
    <t>HINGHAM EMERGENCY DOCK REPAIRS</t>
  </si>
  <si>
    <t>BACK BAY STATION LOBBY VENTILATION</t>
  </si>
  <si>
    <t>BACK BAY RE-ROOFING PROJECT</t>
  </si>
  <si>
    <t>BIKE SHARE PROGRAM</t>
  </si>
  <si>
    <t>BIKE CAGES/BIKE RACKS AT ALEWIFE AND OTHER FACILITIES</t>
  </si>
  <si>
    <t>BICYCLE PARKING FACILITIES</t>
  </si>
  <si>
    <t>BIKE CAGE - FOREST HILLS STATION</t>
  </si>
  <si>
    <t>BRAINTREE STATION STRUCTURAL REPAIRS</t>
  </si>
  <si>
    <t>EMERGENCY STATION LIGHTING PROGRAM</t>
  </si>
  <si>
    <t>MAP UPGRADE PROGRAM</t>
  </si>
  <si>
    <t>Spider Maps</t>
  </si>
  <si>
    <t>REVERE TRANSIT PLAZA</t>
  </si>
  <si>
    <t>ACCESSIBILITY ENHACEMENTS [12-16 CIP]</t>
  </si>
  <si>
    <t>ACCESSIBILITY ENHANCEMENTS [13-17 CIP]</t>
  </si>
  <si>
    <t>ADA Platform Gap Repair - MOW</t>
  </si>
  <si>
    <t>SYSTEMWIDE SAFETY &amp; RELIABILITY INITIATIVES [12-16 CIP]</t>
  </si>
  <si>
    <t>SYSTEMWIDE SAFETY &amp; RELIABILITY INITIATIVES [13-17 CIP]</t>
  </si>
  <si>
    <t>SYSTEMWIDE SAFETY, RELIABILITY, &amp; EFFICIENCY INITIATIVES [15-19 CIP]</t>
  </si>
  <si>
    <t>WAYFINDING - SWA PHASE IV (A&amp;B)</t>
  </si>
  <si>
    <t>WAYFINDING SIGNAGE</t>
  </si>
  <si>
    <t>WAYFINDING - DESIGN/ENGINEERING</t>
  </si>
  <si>
    <t>REPLACEMENT ESCALATOR</t>
  </si>
  <si>
    <t>SALE OF ASSETS- NON FEDERAL</t>
  </si>
  <si>
    <t>ELEVATORS - REPLACEMENT</t>
  </si>
  <si>
    <t>ELEVATORS - REDUNDANT</t>
  </si>
  <si>
    <t>ELEVATORS - DESIGN</t>
  </si>
  <si>
    <t>ESCALATOR PROGRAM</t>
  </si>
  <si>
    <t>ELEVATOR PROGRAM</t>
  </si>
  <si>
    <t>ELEVATOR WORK AT PORTER SQUARE</t>
  </si>
  <si>
    <t>ALEWIFE GARAGE REPAIRS - PHASE 2</t>
  </si>
  <si>
    <t>ALEWIFE GARAGE REPAIRS - PHASE 1</t>
  </si>
  <si>
    <t>REVERE - WONDERLAND STATION PARKING GARAGE</t>
  </si>
  <si>
    <t>TOD - WONDERLAND PARKING &amp; BUSWAY</t>
  </si>
  <si>
    <t>TOD - WONDERLAND PARKING</t>
  </si>
  <si>
    <t>TOD - REVERE PLAZA</t>
  </si>
  <si>
    <t>TOD - WONDERLAND PARKING [MORE GRANT]</t>
  </si>
  <si>
    <t>Rehabilitation of the South Shore Garages</t>
  </si>
  <si>
    <t>South Shore Parking Garage Repairs</t>
  </si>
  <si>
    <t>South Shore Garages - Emergency Lighting</t>
  </si>
  <si>
    <t>BEVERLY PARKING GARAGE (DESIGN)</t>
  </si>
  <si>
    <t>BEVERLY PARKING GARAGE (LAND ACQUISITION)</t>
  </si>
  <si>
    <t>BEVERLY PARKING GARAGE (MBTA&amp;BEVERLY CONTRIBUTION)</t>
  </si>
  <si>
    <t>BEVERLY PARKING GARAGE</t>
  </si>
  <si>
    <t>Littleton Parking Lot Improvements</t>
  </si>
  <si>
    <t>Restoration of the Lynn Garage</t>
  </si>
  <si>
    <t>SALEM PARKING GARAGE</t>
  </si>
  <si>
    <t>City of Salem</t>
  </si>
  <si>
    <t>SALEM PARKING GARAGE [$4.6 million transferred to S12002-W92]</t>
  </si>
  <si>
    <t>PARKING SYSTEM UPGRADES [13-17 CIP]</t>
  </si>
  <si>
    <t>Parking Lot Asphalt Maintenance</t>
  </si>
  <si>
    <t>Replacement of Parking Booths</t>
  </si>
  <si>
    <t>PARKING SYSTEM UPGRADES (12-16 CIP)</t>
  </si>
  <si>
    <t>NORTH STATION - NEW DOORS &amp; OTHER UPGRADES</t>
  </si>
  <si>
    <t>Parking Revenue Equipment - Lynn/Wellington</t>
  </si>
  <si>
    <t>REVENUE CONTROL EQUIPMENT INSTALL (TO STAY BOND)</t>
  </si>
  <si>
    <t>NORTH STATION GARAGE IMPROVEMENTS (TO STAY BOND)</t>
  </si>
  <si>
    <t>TRANSIT PARK-RIDE IMPROVEMENTS</t>
  </si>
  <si>
    <t>CABOT - PCB REMEDIATION/RTL HVAC 2/PAINT BOOTH</t>
  </si>
  <si>
    <t>DESIGN/ENGINEERING FOR RAIL CAR LIFTS AT CABOT</t>
  </si>
  <si>
    <t>Cabot Carhouse Hoist Replacement</t>
  </si>
  <si>
    <t>EVERETT EQUIPMENT (WHEEL LATHE + OTHER EQUIPMENT)</t>
  </si>
  <si>
    <t>EVERETT REPAIR SHOP EQUIPMENT</t>
  </si>
  <si>
    <t>EVERETT STOREROOM - MATERIAL PROCUREMENT</t>
  </si>
  <si>
    <t>EVERETT EQUIPMENT (2 WHEEL BORING MACHINES/1 WHEEL LATHE - REBUILT)</t>
  </si>
  <si>
    <t>Electronics Room Upgrade at Riverside Carhouse</t>
  </si>
  <si>
    <t>Upgrade Wheel Truing Machines for Green Line</t>
  </si>
  <si>
    <t>Bench Test Equipment - Riverside Facility</t>
  </si>
  <si>
    <t>INSTALLATION OF MEZZANINES AT ALL GREEN LINE CAR HOUSES</t>
  </si>
  <si>
    <t>ORANGE LINE TRUING MACHINE - FOR NEW #14 CARS</t>
  </si>
  <si>
    <t>Orange Line Construction - Facilities</t>
  </si>
  <si>
    <t>ORANGE LINE INFRASTRUCTURE STUDY (Expansion of Wellington facilities/bridges/vehicles)</t>
  </si>
  <si>
    <t>WELLINGTON HOIST REMOVAL</t>
  </si>
  <si>
    <t>PM/CM - Orange Line Facilities</t>
  </si>
  <si>
    <t>Orange Line Design - Facilities</t>
  </si>
  <si>
    <t>Wellington Carhouse Improvements</t>
  </si>
  <si>
    <t>Owner's Representative - Orange Line Facilities</t>
  </si>
  <si>
    <t>ORIENT HEIGHTS FACILITY Ph. 3 [12-16 CIP]</t>
  </si>
  <si>
    <t>Red Line Construction - Facilities</t>
  </si>
  <si>
    <t>Mattapan Carhouse Upgrades/Feasibility Study</t>
  </si>
  <si>
    <t>PM/CM - Red Line Facilities</t>
  </si>
  <si>
    <t>Red Line Design - Facilities</t>
  </si>
  <si>
    <t>Owner's Representative - Red Line Facilities</t>
  </si>
  <si>
    <t>SUBWAY VEHICLE WASHER UPGRADE [12-16 CIP]</t>
  </si>
  <si>
    <t>SUBWAY FACILITIES UPGRADES [13-17 CIP]</t>
  </si>
  <si>
    <t>Maintenance Support Equipment</t>
  </si>
  <si>
    <t>EQUIPMENT PROGRAM</t>
  </si>
  <si>
    <t>SUBWAY FACILITIES AND EQUIPMENT</t>
  </si>
  <si>
    <t>COMMUTER RAIL FACILITIES -</t>
  </si>
  <si>
    <t>Commuter Rail Systemwide Maintenance and Utility Improvements</t>
  </si>
  <si>
    <t>HVAC Replacement at Cobble Hill</t>
  </si>
  <si>
    <t>Pawtucket Facility</t>
  </si>
  <si>
    <t>Pawtucket Inspection Pit</t>
  </si>
  <si>
    <t>COMM RAIL FACILITY SGR</t>
  </si>
  <si>
    <t>FY10 BET LUBE OIL AND PIPE REPLACE</t>
  </si>
  <si>
    <t>LAYOVER FACIL. NORWICH N. YARD</t>
  </si>
  <si>
    <t>FY13 CR INITIATIVES - Facilities</t>
  </si>
  <si>
    <t>FY14 CR INITIATIVES-SUPPLEMENTAL WORK - Facilities</t>
  </si>
  <si>
    <t>FY14 CR INITIATIVES - Facilities</t>
  </si>
  <si>
    <t>RELOCATE FACILITIES MORTON ST</t>
  </si>
  <si>
    <t>5 Ton Jib Crane, CRMF Coach House</t>
  </si>
  <si>
    <t>Modify South Hampton Train Wash System</t>
  </si>
  <si>
    <t>Replace existing wheel truing machine at BET</t>
  </si>
  <si>
    <t>Replace existing wheel truing machine at Readville</t>
  </si>
  <si>
    <t>Replace Fuel Dispensing Systems at BET and Southampton</t>
  </si>
  <si>
    <t>FAIRMOUNT CORRIDOR - Facilities</t>
  </si>
  <si>
    <t>READVILLE FACILITY REMEDIATION</t>
  </si>
  <si>
    <t>LYNN UNDERGROUND TANKS REPLACEMENT (12-16 CIP) 8/26/11</t>
  </si>
  <si>
    <t>SHARON STATION UNDERGROUND TANK REPLACEMENT</t>
  </si>
  <si>
    <t>CSX WORCESTER LINE IMPROVEMENT - RELOCATE DISPATCH CONTROL (Facilities)</t>
  </si>
  <si>
    <t>ARBORWAY BUS GARAGE SITE REMEDIATION</t>
  </si>
  <si>
    <t>BUS FACILITIES UPGRADES [13-17 CIP]</t>
  </si>
  <si>
    <t>QUINCY BUS GARAGE</t>
  </si>
  <si>
    <t>TIRE SHOP RELOCATION</t>
  </si>
  <si>
    <t>CNG Equipment Reliability Improvement</t>
  </si>
  <si>
    <t>BUS OPERATIONS SHOP EQUIPMENT</t>
  </si>
  <si>
    <t>MBTA BUS FACILITY REHAB &amp; IMPROVEMENTS</t>
  </si>
  <si>
    <t>BUS OPERATIONS SUPPORT EQUIPMENT</t>
  </si>
  <si>
    <t>Bus Systems Upgrades</t>
  </si>
  <si>
    <t>ARBORWAY - TRAILER FOR ELECTRICAL WORK</t>
  </si>
  <si>
    <t>Bus Training Trailer in Charlestown</t>
  </si>
  <si>
    <t>FELLSWAY WASH DRAINS</t>
  </si>
  <si>
    <t>LYNN GARAGE ROOF</t>
  </si>
  <si>
    <t>QUINCY BUS GARAGE SLAB REPAIRS</t>
  </si>
  <si>
    <t>EVERETT MAINTENANCE FACILITY - Phase 2 - FIRE PROTECTION UPGRADES</t>
  </si>
  <si>
    <t>EVERETT MAINTENANCE FACILITY - Phase 1</t>
  </si>
  <si>
    <t>EVERETT MAINTENANCE FACILITY - Phase 2 - BLDG. #1 FLOOR SLAB REPAIRS</t>
  </si>
  <si>
    <t>CNG BUS FACILITY MODIFICATION -</t>
  </si>
  <si>
    <t>45 High Street Mechanical Systems and Fire Protection Project</t>
  </si>
  <si>
    <t>45 High Street Mechanical Systems and Fire Protection Project - DATA UPGRADES</t>
  </si>
  <si>
    <t>CHARLESTOWN ROUNDHOUSE</t>
  </si>
  <si>
    <t>ROUNDHOUSE DEMOLITION</t>
  </si>
  <si>
    <t>ENVIRONMENTAL PROGRAM [12-16/13-17 CIP]</t>
  </si>
  <si>
    <t>Charlestown - Back Yard Storage Area</t>
  </si>
  <si>
    <t>Soil Management Program</t>
  </si>
  <si>
    <t>ENVIRONMENTAL CLAIMS SETTLEMENT (OPENED ON 9-3-2009)</t>
  </si>
  <si>
    <t>Charlestown Yard Cleanup</t>
  </si>
  <si>
    <t>Upgrade existing gas boy fuel reporting system</t>
  </si>
  <si>
    <t>CABOT PCB REMEDIATION --&gt; 12-16 CIP</t>
  </si>
  <si>
    <t>VARIOUS REMEDIATION PROJECTS</t>
  </si>
  <si>
    <t>MAINTENANCE FACILITIES UPGRADES [12-16 CIP]</t>
  </si>
  <si>
    <t>Emergency Repair Services</t>
  </si>
  <si>
    <t>HVAC Repairs systemwide</t>
  </si>
  <si>
    <t>Charlestown Revenue Facility Gate Replacement</t>
  </si>
  <si>
    <t>Revere - Facilities Relocation</t>
  </si>
  <si>
    <t>SYSTEMWIDE FIRE SPRINKLER</t>
  </si>
  <si>
    <t>Fire Prevention/Sprinkler Repairs</t>
  </si>
  <si>
    <t>Underground and Aboveground Storage Tank Program</t>
  </si>
  <si>
    <t>Tank Replacement Program</t>
  </si>
  <si>
    <t>CLAYTON ST BRIDGE (RED LINE)</t>
  </si>
  <si>
    <t>SAVIN HILL FLYOVER (RED LINE)</t>
  </si>
  <si>
    <t>LONGFELLOW BRIDGE [DESIGN]</t>
  </si>
  <si>
    <t>Longfellow Bridge - Support</t>
  </si>
  <si>
    <t>DEAN ROAD BRIDGE IN BROOKLINE (GREEN LINE - D)</t>
  </si>
  <si>
    <t>COMMUTER RAIL - BRIDGE PROJECTS (ARRA)</t>
  </si>
  <si>
    <t>MOTHER BROOK BRIDGE REHAB</t>
  </si>
  <si>
    <t>BRIDGE PROGRAM - FITCHBURG LINE BRIDGES</t>
  </si>
  <si>
    <t>FY13 CR INITIATIVES - Bridges</t>
  </si>
  <si>
    <t>GRAND JUNCTION BRIDGE - EMERGENT REPAIRS</t>
  </si>
  <si>
    <t>FY14 CR INITIATIVES-SUPPLEMENTAL WORK - Bridges</t>
  </si>
  <si>
    <t>FY14 CR INITIATIVES - Bridges</t>
  </si>
  <si>
    <t>FAIRMOUNT CORRIDOR - Bridges</t>
  </si>
  <si>
    <t>BRIDGES/COMM RAIL SOUTH/FORGE</t>
  </si>
  <si>
    <t>FAIRMOUNT LINE - PHASE II - Bridges</t>
  </si>
  <si>
    <t>Gloucester Drawbridge (Rockport Line)</t>
  </si>
  <si>
    <t>GLOUCESTER DRAWBRIDGE (ROCKPORT CR LINE)</t>
  </si>
  <si>
    <t>BRIDGE PROGRAM - MERRIMACK [TIGER III GRANT]</t>
  </si>
  <si>
    <t>NEW BEDFORD BRIDGES</t>
  </si>
  <si>
    <t>TWO (2) NEPONSET RIVER BRIDGES (FAIRMOUNT CR LINE)</t>
  </si>
  <si>
    <t>REHAB OF TWO (2) SHAWSHEEN RIVER BRIDGES (HAVERHILL CR LINE)</t>
  </si>
  <si>
    <t>SHORELINE BRIDGE REHAB</t>
  </si>
  <si>
    <t>BRIDGE SYSTEM - DESIGN</t>
  </si>
  <si>
    <t>BRIDGE PROGRAM - DESIGN/INSPECTION/RATING</t>
  </si>
  <si>
    <t>BRIDGE RATINGS</t>
  </si>
  <si>
    <t>BRIDGE PROGRAM - EMERGENCY REPAIRS</t>
  </si>
  <si>
    <t>Five Bridge Design Contracts</t>
  </si>
  <si>
    <t>MBTA TUNNEL SIGNAGE PROJECT</t>
  </si>
  <si>
    <t>ORANGE LINE VENTILATION STUDY &amp; DESIGN</t>
  </si>
  <si>
    <t>MBTA Emergency Tunnel Ventilation – Downtown Crossing Franklin Street Vent Shaft</t>
  </si>
  <si>
    <t>ORANGE LINE VENTILATION STUDY</t>
  </si>
  <si>
    <t>DYNAMIC ENVELOPE STUDY (ORANGE, RED AND GREEN LINES)</t>
  </si>
  <si>
    <t>SYSTEMWIDE TUNNEL LIGHTING [12-16 CIP]</t>
  </si>
  <si>
    <t>TUNNEL DEWATERING PUMP STATION REHAB PROGRAM</t>
  </si>
  <si>
    <t>TUNNEL PROGRAM - DESIGN</t>
  </si>
  <si>
    <t>TUNNEL IMPROVEMENTS - RED LINE HARVARD TO ALEWIFE</t>
  </si>
  <si>
    <t>BUS TRAINING SIMULATOR</t>
  </si>
  <si>
    <t>BUS MAINTENANCE SOFTWARE IMPROVEMENTS [11-15 CIP]</t>
  </si>
  <si>
    <t>RESIDUAL VALUE FROM R01A28-N95 [12/19/2011]</t>
  </si>
  <si>
    <t>MCRS / BID DISPATCH SYSTEMS (MAXIMUS SYSTEM)</t>
  </si>
  <si>
    <t>Digital Scanning Project</t>
  </si>
  <si>
    <t>Reservation, Schedule, and Dispatch Call Center</t>
  </si>
  <si>
    <t>RIDE MANAGEMENT INFORMATION SYSTEM</t>
  </si>
  <si>
    <t>AFC IT Upgrade</t>
  </si>
  <si>
    <t>MBTA.com upgrade</t>
  </si>
  <si>
    <t>Occupational Health and Safety Mgmt System with Integration Across all Related Departments</t>
  </si>
  <si>
    <t>Expansion of CTPS Travel Demand Model Territory</t>
  </si>
  <si>
    <t>MBTA financial system upgrade (FMIS)</t>
  </si>
  <si>
    <t>DATABASE TECH STANDARIZATION</t>
  </si>
  <si>
    <t>SECURITY INFO COMPLIANCE AUTOMATION</t>
  </si>
  <si>
    <t>DATA CENTER UPGRADES</t>
  </si>
  <si>
    <t>TRANSP CONTROL &amp; INFO SYSTEM</t>
  </si>
  <si>
    <t>IT Upgrades</t>
  </si>
  <si>
    <t>PC REPLACEMENT (FY12)</t>
  </si>
  <si>
    <t>UNINTERRUPTABLE POWER SUPPLY (Total cost $800/$400K to be reimbursed by MassDOT or DCAM)</t>
  </si>
  <si>
    <t>EMC DOCUMENT SCANNING &amp; RETRIEVAL</t>
  </si>
  <si>
    <t>NEXUS SWITCHES</t>
  </si>
  <si>
    <t>WEB IMPROVEMENTS</t>
  </si>
  <si>
    <t>CMS DATABASE STANDARDIZATION</t>
  </si>
  <si>
    <t>10 PP-ITD Data Center Upgrades – Operating Budget</t>
  </si>
  <si>
    <t>DAILY OPERATIONS RESOURCE MANAGEMENT (DORM)/HASTUS UPGRADE</t>
  </si>
  <si>
    <t>DAILY OPERATIONS RESOURCE MANAGEMENT (DORM)</t>
  </si>
  <si>
    <t>DORM PROJECT/HASTUS/PEOPLESOFT</t>
  </si>
  <si>
    <t>DAILY OPERATIONS RESOURCE MANAGEMENT (DORM) - Phase 2</t>
  </si>
  <si>
    <t>HASTUS Scheduling Software (DORM Phase 2)</t>
  </si>
  <si>
    <t>LINEAR ASSET MANAGEMENT SYSTEM [E&amp;M]</t>
  </si>
  <si>
    <t>Asset Management Program (Phase 1 - E&amp;M)</t>
  </si>
  <si>
    <t>POLICE DEPT - IT SYSTEM UPGRADE</t>
  </si>
  <si>
    <t>GREEN LINE POSITIVE TRAIN CONTROL</t>
  </si>
  <si>
    <t>COLLISION AVOIDANCE STUDY -  MATTAPAN LINE</t>
  </si>
  <si>
    <t>SOUTHWEST CORRIDOR STUDY [12-16 CIP]</t>
  </si>
  <si>
    <t>COMMUTER RAIL PTC IMPLEMENTATION PHASE 1</t>
  </si>
  <si>
    <t>POSITIVE TRAIN CONTROL (COMMUTER RAIL)</t>
  </si>
  <si>
    <t>Commuter Rail PTC - Design</t>
  </si>
  <si>
    <t>FAIRMOUNT/INDIGO COMMUTER RAIL LINE STUDY</t>
  </si>
  <si>
    <t>Fairmount/Indigo Commuter Rail Study</t>
  </si>
  <si>
    <t>BOND COSTS / SOMWBA</t>
  </si>
  <si>
    <t>MEDICAL LAB EQUIPMENT</t>
  </si>
  <si>
    <t>Various D&amp;C Initiatives</t>
  </si>
  <si>
    <t>DIESEL OXIDATION CATALYST</t>
  </si>
  <si>
    <t>HEP PURCHASE-2008</t>
  </si>
  <si>
    <t>90EPA3- HEP PRUCHASE 2009</t>
  </si>
  <si>
    <t>HEP PURCHASE- 2010</t>
  </si>
  <si>
    <t>STORMS, HURRICANES, &amp; OTHER</t>
  </si>
  <si>
    <t>FTA FORMULA REVIEW  (BY CTPS)</t>
  </si>
  <si>
    <t>INFRASTRUCTURE UPGRADES</t>
  </si>
  <si>
    <t>M&amp;A</t>
  </si>
  <si>
    <t>YARDS &amp; FACILITIES</t>
  </si>
  <si>
    <t>PORTAL PRODUCT-HARVARD/S.STA</t>
  </si>
  <si>
    <t>CCTV ON TRAINS</t>
  </si>
  <si>
    <t>LASER DETECTION/TUNNEL PORTAL</t>
  </si>
  <si>
    <t>MOBILITY COMPACY EXERCISE PRG.</t>
  </si>
  <si>
    <t>SECURITY TRAINING</t>
  </si>
  <si>
    <t>SECURITY TRAINING CENTER</t>
  </si>
  <si>
    <t>CHEMICAL DETECTION-CBERN</t>
  </si>
  <si>
    <t>CLOSE CIRCUIT TV, BUSES</t>
  </si>
  <si>
    <t>STATION &amp; FACILITIES SECURITY</t>
  </si>
  <si>
    <t>CCTV &amp; ACCESS CONTROL</t>
  </si>
  <si>
    <t>SYS WIDE FACILITY SCREEN PRG</t>
  </si>
  <si>
    <t>ROBOTIC EXPLOSIVE/CBRNE RESP.</t>
  </si>
  <si>
    <t>PUBLIC AWARENESS INFORMATION</t>
  </si>
  <si>
    <t>EXERCISE PROGRAM</t>
  </si>
  <si>
    <t>OPS PACKAGE/MOBILE SCREEN TEAM</t>
  </si>
  <si>
    <t>CR OUTSIDE STORAGE FACILITIES</t>
  </si>
  <si>
    <t>S.STATION CAMERA AND SECURITY</t>
  </si>
  <si>
    <t>SYSTEMWIDE INTEROPERABLE RADIO</t>
  </si>
  <si>
    <t>COMMUNICATION/SYSTEM/PROC</t>
  </si>
  <si>
    <t>COMMUNICATION/SYSTEM/SAFETY</t>
  </si>
  <si>
    <t>ROW INTRUSION DETECTION</t>
  </si>
  <si>
    <t>THREAT &amp; RISK ASSESSMENTS</t>
  </si>
  <si>
    <t>CCTV-FERRIES AND BFT</t>
  </si>
  <si>
    <t>CCTV ON SUBWAY VEHICLES</t>
  </si>
  <si>
    <t>CANINE EXPLOSIVE DETECT PROGRAM</t>
  </si>
  <si>
    <t>CYBER THREAT/SECURITY/SUPPORT</t>
  </si>
  <si>
    <t>TUNNEL/SYSTEM/SAFETY</t>
  </si>
  <si>
    <t>MANAGEMENT AND ADMINISTRATION</t>
  </si>
  <si>
    <t>PUBLIC AWARENESS CAMPAIGN</t>
  </si>
  <si>
    <t>OPERATIONAL PACKAGES</t>
  </si>
  <si>
    <t>TRAINING AND EXERCISE PROGRAM</t>
  </si>
  <si>
    <t>FY16-20 CIP Security Funds</t>
  </si>
  <si>
    <t>PROCUREMENT OF FIREARMS</t>
  </si>
  <si>
    <t>VIDEO ENHANCE/BARRIER REPLACE</t>
  </si>
  <si>
    <t>ETC HVAC/Fairmount &amp; Uphams Stations Security Improvements</t>
  </si>
  <si>
    <t>MISC AUDIT SERVICES</t>
  </si>
  <si>
    <t>MBTA OPERATING ASSISTANCE (FY10)</t>
  </si>
  <si>
    <t>TRANSFER OF EXCESS CHARGES AGAINST J GRANTS</t>
  </si>
  <si>
    <t>TRANSFER OF EXCESS CHARGES AGAINST FEDERAL GRANTS</t>
  </si>
  <si>
    <t>TRANSFER OF EXCESS CHARGES AGAINST ARRA</t>
  </si>
  <si>
    <t>TRANSFER OF EXCESS CHARGES AGAINST STATE GRANTS</t>
  </si>
  <si>
    <t>TRAINING &amp; MENTORING PROGRAM [12-16 CIP]</t>
  </si>
  <si>
    <t>TRANSIT ASSET MANAGEMENT [TAM] PILOT</t>
  </si>
  <si>
    <t>STATE OF GOOD REPAIR PROJECT [X92PS01]</t>
  </si>
  <si>
    <t>Green Line Ext - Return-to-Service Vehicles</t>
  </si>
  <si>
    <t>No. 9 CAR PROGRAM DESIGN</t>
  </si>
  <si>
    <t>GREEN LINE EXTENSION</t>
  </si>
  <si>
    <t>GREEN LINE EXTENSION - Ineligible Costs</t>
  </si>
  <si>
    <t>GREEN LINE EXTENSION - OWNERS REP</t>
  </si>
  <si>
    <t>GREEN LINE EXTENSION - OWNERS REP - Ineligible Costs</t>
  </si>
  <si>
    <t>GREEN LINE EXTENSION - REAL ESTATE</t>
  </si>
  <si>
    <t>GREEN LINE EXTENSION - OWNERS REP 2</t>
  </si>
  <si>
    <t>GLX - College Ave to Route 16</t>
  </si>
  <si>
    <t>EXPANSION PROJECTS CLOSEOUT</t>
  </si>
  <si>
    <t>DMU Infrastructure</t>
  </si>
  <si>
    <t>Fairmount DMU - Vehicles</t>
  </si>
  <si>
    <t>Fairmount DMU - Vehicle Procurement</t>
  </si>
  <si>
    <t>FITCHBURG LINE - WACHUSETT EXTENSION</t>
  </si>
  <si>
    <t>WACHUSETT EXTENSION PROJECT (FHWA FLEXED FUNDS)</t>
  </si>
  <si>
    <t>Wachusett Extension</t>
  </si>
  <si>
    <t>GREENBUSH - MBCR DELAY CLAIM</t>
  </si>
  <si>
    <t>GREENBUSH - INFRASTRUCTURE</t>
  </si>
  <si>
    <t>GREENBUSH - VEHICLES</t>
  </si>
  <si>
    <t>FRONT STREET NOISE WALL</t>
  </si>
  <si>
    <t>KNOWLEDGE CORRIDOR - HSIPR</t>
  </si>
  <si>
    <t>Knowledge Corridor - Grade Crossing</t>
  </si>
  <si>
    <t>NEWBURY COMM RAIL EXTENSION</t>
  </si>
  <si>
    <t>SCR Early Action Grade Crossings - Construction</t>
  </si>
  <si>
    <t>South Coast Rail - early action items</t>
  </si>
  <si>
    <t>South Coast Rail - other action items</t>
  </si>
  <si>
    <t>SOUTH COAST RAIL/VERNAL POOLS</t>
  </si>
  <si>
    <t>SCR Early Action CM/PM and PE Services</t>
  </si>
  <si>
    <t>SCR Early Action Grade Crossings - Material</t>
  </si>
  <si>
    <t>South Coast Early Action Owner's Representative</t>
  </si>
  <si>
    <t>S. Station - Ground Settlement</t>
  </si>
  <si>
    <t>S. Station - USPS Market Value</t>
  </si>
  <si>
    <t>S. Station - Planning/Engr</t>
  </si>
  <si>
    <t>Chelsea-Silver Line/BRT Washington Ave Construction</t>
  </si>
  <si>
    <t>15-19 CIP</t>
  </si>
  <si>
    <t>R11A27</t>
  </si>
  <si>
    <t>R13A18</t>
  </si>
  <si>
    <t>16-20 CIP</t>
  </si>
  <si>
    <t>S15018</t>
  </si>
  <si>
    <t>11-15 CIP</t>
  </si>
  <si>
    <t>R13A11</t>
  </si>
  <si>
    <t>P14009</t>
  </si>
  <si>
    <t>X10</t>
  </si>
  <si>
    <t>14-18 CIP</t>
  </si>
  <si>
    <t>P11003</t>
  </si>
  <si>
    <t>P14001</t>
  </si>
  <si>
    <t>P15002</t>
  </si>
  <si>
    <t>P15003</t>
  </si>
  <si>
    <t>V16</t>
  </si>
  <si>
    <t>R13A16</t>
  </si>
  <si>
    <t>12-16 CIP</t>
  </si>
  <si>
    <t>R13A09</t>
  </si>
  <si>
    <t>R14A06</t>
  </si>
  <si>
    <t>S15012</t>
  </si>
  <si>
    <t>A05</t>
  </si>
  <si>
    <t>S14003</t>
  </si>
  <si>
    <t>P12003</t>
  </si>
  <si>
    <t>P13004</t>
  </si>
  <si>
    <t>P14008</t>
  </si>
  <si>
    <t>P14011</t>
  </si>
  <si>
    <t>R11A21</t>
  </si>
  <si>
    <t>R12A01</t>
  </si>
  <si>
    <t>R13A05</t>
  </si>
  <si>
    <t>S15007</t>
  </si>
  <si>
    <t>S15009</t>
  </si>
  <si>
    <t>R11A29</t>
  </si>
  <si>
    <t>P13001</t>
  </si>
  <si>
    <t>P13010</t>
  </si>
  <si>
    <t>R10A11</t>
  </si>
  <si>
    <t>R14A02</t>
  </si>
  <si>
    <t>R15A02</t>
  </si>
  <si>
    <t>90FRA1</t>
  </si>
  <si>
    <t>G65</t>
  </si>
  <si>
    <t>R13A03</t>
  </si>
  <si>
    <t>R14A03</t>
  </si>
  <si>
    <t>R10A10</t>
  </si>
  <si>
    <t>S15011</t>
  </si>
  <si>
    <t>J61</t>
  </si>
  <si>
    <t>R11A01</t>
  </si>
  <si>
    <t>S14004</t>
  </si>
  <si>
    <t>R12A02</t>
  </si>
  <si>
    <t>R11A30</t>
  </si>
  <si>
    <t>R14A04</t>
  </si>
  <si>
    <t>R12A16</t>
  </si>
  <si>
    <t>S13002</t>
  </si>
  <si>
    <t>P13011</t>
  </si>
  <si>
    <t>C42</t>
  </si>
  <si>
    <t>P13005</t>
  </si>
  <si>
    <t>P10002</t>
  </si>
  <si>
    <t>S15006</t>
  </si>
  <si>
    <t>R12A09</t>
  </si>
  <si>
    <t>R11A11</t>
  </si>
  <si>
    <t>R11A28</t>
  </si>
  <si>
    <t>S14002</t>
  </si>
  <si>
    <t>P02</t>
  </si>
  <si>
    <t>S15017</t>
  </si>
  <si>
    <t>H66</t>
  </si>
  <si>
    <t>S11004</t>
  </si>
  <si>
    <t>F11001</t>
  </si>
  <si>
    <t>S11003</t>
  </si>
  <si>
    <t>R15A01</t>
  </si>
  <si>
    <t>P14002</t>
  </si>
  <si>
    <t>P14012</t>
  </si>
  <si>
    <t>X25</t>
  </si>
  <si>
    <t>R10A09</t>
  </si>
  <si>
    <t>13-17 CIP</t>
  </si>
  <si>
    <t>P12001</t>
  </si>
  <si>
    <t>P12007</t>
  </si>
  <si>
    <t>P15007</t>
  </si>
  <si>
    <t>X27</t>
  </si>
  <si>
    <t>R12A05</t>
  </si>
  <si>
    <t>R13A04</t>
  </si>
  <si>
    <t>R14A05</t>
  </si>
  <si>
    <t>R13A02</t>
  </si>
  <si>
    <t>X67</t>
  </si>
  <si>
    <t>R01A07</t>
  </si>
  <si>
    <t>A74</t>
  </si>
  <si>
    <t>R12A15</t>
  </si>
  <si>
    <t>R11A25</t>
  </si>
  <si>
    <t>R12A13</t>
  </si>
  <si>
    <t>90RI12</t>
  </si>
  <si>
    <t>S12003</t>
  </si>
  <si>
    <t>S14007</t>
  </si>
  <si>
    <t>X71</t>
  </si>
  <si>
    <t>R11A26</t>
  </si>
  <si>
    <t>R11A03</t>
  </si>
  <si>
    <t>R11A16</t>
  </si>
  <si>
    <t>R11A05</t>
  </si>
  <si>
    <t>R07A36</t>
  </si>
  <si>
    <t>S12004</t>
  </si>
  <si>
    <t>R10A03</t>
  </si>
  <si>
    <t>P13009</t>
  </si>
  <si>
    <t>S15005</t>
  </si>
  <si>
    <t>X90</t>
  </si>
  <si>
    <t>P14006</t>
  </si>
  <si>
    <t>P12005</t>
  </si>
  <si>
    <t>R08A24</t>
  </si>
  <si>
    <t>R12A08</t>
  </si>
  <si>
    <t>W13</t>
  </si>
  <si>
    <t>R11A10</t>
  </si>
  <si>
    <t>S04003</t>
  </si>
  <si>
    <t>S12001</t>
  </si>
  <si>
    <t>P15009</t>
  </si>
  <si>
    <t>P46</t>
  </si>
  <si>
    <t>R13A15</t>
  </si>
  <si>
    <t>S10001</t>
  </si>
  <si>
    <t>S11005</t>
  </si>
  <si>
    <t>I67</t>
  </si>
  <si>
    <t>R13A17</t>
  </si>
  <si>
    <t>S12002</t>
  </si>
  <si>
    <t>P11001</t>
  </si>
  <si>
    <t>P15005</t>
  </si>
  <si>
    <t>R12A10</t>
  </si>
  <si>
    <t>R12A12</t>
  </si>
  <si>
    <t>P13007</t>
  </si>
  <si>
    <t>P14010</t>
  </si>
  <si>
    <t>R27</t>
  </si>
  <si>
    <t>R13A12</t>
  </si>
  <si>
    <t>S15008</t>
  </si>
  <si>
    <t>90RI01</t>
  </si>
  <si>
    <t>F75</t>
  </si>
  <si>
    <t>90RI11</t>
  </si>
  <si>
    <t>P10003</t>
  </si>
  <si>
    <t>P13008</t>
  </si>
  <si>
    <t>S14005</t>
  </si>
  <si>
    <t>R11A13</t>
  </si>
  <si>
    <t>R12A07</t>
  </si>
  <si>
    <t>R14A01</t>
  </si>
  <si>
    <t>P11004</t>
  </si>
  <si>
    <t>P14013</t>
  </si>
  <si>
    <t>R15</t>
  </si>
  <si>
    <t>R11A14</t>
  </si>
  <si>
    <t>R12A14</t>
  </si>
  <si>
    <t>P15008</t>
  </si>
  <si>
    <t>U15</t>
  </si>
  <si>
    <t>S13003</t>
  </si>
  <si>
    <t>R13</t>
  </si>
  <si>
    <t>R13A19</t>
  </si>
  <si>
    <t>R14A08</t>
  </si>
  <si>
    <t>R12A11</t>
  </si>
  <si>
    <t>R13A07</t>
  </si>
  <si>
    <t>S13005</t>
  </si>
  <si>
    <t>R10A08</t>
  </si>
  <si>
    <t>R15A07</t>
  </si>
  <si>
    <t>G75</t>
  </si>
  <si>
    <t>R15A05</t>
  </si>
  <si>
    <t>S15014</t>
  </si>
  <si>
    <t>B97</t>
  </si>
  <si>
    <t>S06001</t>
  </si>
  <si>
    <t>R14A07</t>
  </si>
  <si>
    <t>H73</t>
  </si>
  <si>
    <t>S10004</t>
  </si>
  <si>
    <t>R11A09</t>
  </si>
  <si>
    <t>L33227</t>
  </si>
  <si>
    <t>P13002</t>
  </si>
  <si>
    <t>R10A07</t>
  </si>
  <si>
    <t>R11A22</t>
  </si>
  <si>
    <t>R09A04</t>
  </si>
  <si>
    <t>R14A11</t>
  </si>
  <si>
    <t>L33242</t>
  </si>
  <si>
    <t>P12002</t>
  </si>
  <si>
    <t>P12006</t>
  </si>
  <si>
    <t>P13003</t>
  </si>
  <si>
    <t>P13012</t>
  </si>
  <si>
    <t>R07A07</t>
  </si>
  <si>
    <t>R14A10</t>
  </si>
  <si>
    <t>R15A03</t>
  </si>
  <si>
    <t>R13A10</t>
  </si>
  <si>
    <t>P11002</t>
  </si>
  <si>
    <t>R10A01</t>
  </si>
  <si>
    <t>R15A04</t>
  </si>
  <si>
    <t>P15004</t>
  </si>
  <si>
    <t>P12004</t>
  </si>
  <si>
    <t>P15001</t>
  </si>
  <si>
    <t>90DEP1</t>
  </si>
  <si>
    <t>U70</t>
  </si>
  <si>
    <t>90EPA2</t>
  </si>
  <si>
    <t>90EPA3</t>
  </si>
  <si>
    <t>90EPA4</t>
  </si>
  <si>
    <t>R12A06</t>
  </si>
  <si>
    <t>R13A14</t>
  </si>
  <si>
    <t>D83</t>
  </si>
  <si>
    <t>D93</t>
  </si>
  <si>
    <t>D94</t>
  </si>
  <si>
    <t>D95</t>
  </si>
  <si>
    <t>D96</t>
  </si>
  <si>
    <t>D97</t>
  </si>
  <si>
    <t>D98</t>
  </si>
  <si>
    <t>D99</t>
  </si>
  <si>
    <t>J09001</t>
  </si>
  <si>
    <t>D79</t>
  </si>
  <si>
    <t>D80</t>
  </si>
  <si>
    <t>D81</t>
  </si>
  <si>
    <t>D82</t>
  </si>
  <si>
    <t>D84</t>
  </si>
  <si>
    <t>D85</t>
  </si>
  <si>
    <t>D86</t>
  </si>
  <si>
    <t>D87</t>
  </si>
  <si>
    <t>D88</t>
  </si>
  <si>
    <t>D89</t>
  </si>
  <si>
    <t>D90</t>
  </si>
  <si>
    <t>D91</t>
  </si>
  <si>
    <t>D92</t>
  </si>
  <si>
    <t>J10001</t>
  </si>
  <si>
    <t>D68</t>
  </si>
  <si>
    <t>D69</t>
  </si>
  <si>
    <t>D77</t>
  </si>
  <si>
    <t>D78</t>
  </si>
  <si>
    <t>J10002</t>
  </si>
  <si>
    <t>J11001</t>
  </si>
  <si>
    <t>D64</t>
  </si>
  <si>
    <t>J11002</t>
  </si>
  <si>
    <t>J12001</t>
  </si>
  <si>
    <t>J13001</t>
  </si>
  <si>
    <t>J14001</t>
  </si>
  <si>
    <t>P14003</t>
  </si>
  <si>
    <t>P14004</t>
  </si>
  <si>
    <t>M50</t>
  </si>
  <si>
    <t>P15006</t>
  </si>
  <si>
    <t>R11A06</t>
  </si>
  <si>
    <t>R13A20</t>
  </si>
  <si>
    <t>R14ARA</t>
  </si>
  <si>
    <t>R15A08</t>
  </si>
  <si>
    <t>P13006</t>
  </si>
  <si>
    <t>S08009</t>
  </si>
  <si>
    <t>S11002</t>
  </si>
  <si>
    <t>S12005</t>
  </si>
  <si>
    <t>S12006</t>
  </si>
  <si>
    <t>S15019</t>
  </si>
  <si>
    <t>S15015</t>
  </si>
  <si>
    <t>R14A13</t>
  </si>
  <si>
    <t>X22</t>
  </si>
  <si>
    <t>R14A12</t>
  </si>
  <si>
    <t>R15A06</t>
  </si>
  <si>
    <t>V74</t>
  </si>
  <si>
    <t>S14006</t>
  </si>
  <si>
    <t>S15013</t>
  </si>
  <si>
    <t>S15010</t>
  </si>
  <si>
    <t>P09001</t>
  </si>
  <si>
    <t>S08008</t>
  </si>
  <si>
    <t>S10007</t>
  </si>
  <si>
    <t>S14001</t>
  </si>
  <si>
    <t>P14007</t>
  </si>
  <si>
    <t>K79</t>
  </si>
  <si>
    <t>S15001</t>
  </si>
  <si>
    <t>S15002</t>
  </si>
  <si>
    <t>S15003</t>
  </si>
  <si>
    <t>S15004</t>
  </si>
  <si>
    <t>C94003</t>
  </si>
  <si>
    <t>O92</t>
  </si>
  <si>
    <t>S13001</t>
  </si>
  <si>
    <t>S13004</t>
  </si>
  <si>
    <t>S15016</t>
  </si>
  <si>
    <t>050109</t>
  </si>
  <si>
    <t>540001</t>
  </si>
  <si>
    <t>900576</t>
  </si>
  <si>
    <t>900621</t>
  </si>
  <si>
    <t>050113</t>
  </si>
  <si>
    <t>050115</t>
  </si>
  <si>
    <t>050119</t>
  </si>
  <si>
    <t>900591</t>
  </si>
  <si>
    <t>050128</t>
  </si>
  <si>
    <t>050120</t>
  </si>
  <si>
    <t>950014</t>
  </si>
  <si>
    <t>900566</t>
  </si>
  <si>
    <t>900641</t>
  </si>
  <si>
    <t>040077</t>
  </si>
  <si>
    <t>900577</t>
  </si>
  <si>
    <t>960014</t>
  </si>
  <si>
    <t>570023</t>
  </si>
  <si>
    <t>960001</t>
  </si>
  <si>
    <t>040026</t>
  </si>
  <si>
    <t>040025</t>
  </si>
  <si>
    <t>900590</t>
  </si>
  <si>
    <t>900644</t>
  </si>
  <si>
    <t>960016</t>
  </si>
  <si>
    <t>660015</t>
  </si>
  <si>
    <t>900568</t>
  </si>
  <si>
    <t>560001</t>
  </si>
  <si>
    <t>030291</t>
  </si>
  <si>
    <t>030292</t>
  </si>
  <si>
    <t>900618</t>
  </si>
  <si>
    <t>550005</t>
  </si>
  <si>
    <t>900711</t>
  </si>
  <si>
    <t>050111</t>
  </si>
  <si>
    <t>050121</t>
  </si>
  <si>
    <t>900600</t>
  </si>
  <si>
    <t>770002</t>
  </si>
  <si>
    <t>030293</t>
  </si>
  <si>
    <t>550004</t>
  </si>
  <si>
    <t>950012</t>
  </si>
  <si>
    <t>900622</t>
  </si>
  <si>
    <t>900631</t>
  </si>
  <si>
    <t>900489</t>
  </si>
  <si>
    <t>040051</t>
  </si>
  <si>
    <t>900649</t>
  </si>
  <si>
    <t>900522</t>
  </si>
  <si>
    <t>900617</t>
  </si>
  <si>
    <t>040053</t>
  </si>
  <si>
    <t>040064</t>
  </si>
  <si>
    <t>050124</t>
  </si>
  <si>
    <t>040030</t>
  </si>
  <si>
    <t>040054</t>
  </si>
  <si>
    <t>550003</t>
  </si>
  <si>
    <t>660013</t>
  </si>
  <si>
    <t>040019</t>
  </si>
  <si>
    <t>700001</t>
  </si>
  <si>
    <t>040052</t>
  </si>
  <si>
    <t>040048</t>
  </si>
  <si>
    <t>040056</t>
  </si>
  <si>
    <t>900550</t>
  </si>
  <si>
    <t>780001</t>
  </si>
  <si>
    <t>040032</t>
  </si>
  <si>
    <t>040049</t>
  </si>
  <si>
    <t>150008</t>
  </si>
  <si>
    <t>660014</t>
  </si>
  <si>
    <t>040033</t>
  </si>
  <si>
    <t>040046</t>
  </si>
  <si>
    <t>040067</t>
  </si>
  <si>
    <t>150012</t>
  </si>
  <si>
    <t>900589</t>
  </si>
  <si>
    <t>900552</t>
  </si>
  <si>
    <t>900549</t>
  </si>
  <si>
    <t>900609</t>
  </si>
  <si>
    <t>900524</t>
  </si>
  <si>
    <t>540002</t>
  </si>
  <si>
    <t>790001</t>
  </si>
  <si>
    <t>540003</t>
  </si>
  <si>
    <t>050129</t>
  </si>
  <si>
    <t>260063</t>
  </si>
  <si>
    <t>260060</t>
  </si>
  <si>
    <t>780002</t>
  </si>
  <si>
    <t>950022</t>
  </si>
  <si>
    <t>Actual Projects</t>
  </si>
  <si>
    <t>Year 1</t>
  </si>
  <si>
    <t>Coach Maintenance Program</t>
  </si>
  <si>
    <t>Commuter Rail Rolling Stock</t>
  </si>
  <si>
    <t xml:space="preserve">New Locomotive Procurement </t>
  </si>
  <si>
    <t>Procure 310 ECD Buses</t>
  </si>
  <si>
    <t>The RIDE - Vehicle Procurement</t>
  </si>
  <si>
    <t>Commuter Rail Double Tracking Initiative</t>
  </si>
  <si>
    <t>Track and Right of Way Improvement Program</t>
  </si>
  <si>
    <t>Signal and Grade Crossing Improvement Program</t>
  </si>
  <si>
    <t>Red Line Substation Breakers</t>
  </si>
  <si>
    <t>South Boston Turbine Replacement (Engineering &amp; Design)</t>
  </si>
  <si>
    <t>Red Line Ashmont Station - Phase I</t>
  </si>
  <si>
    <t>Four Corners Station - Fairmount Line</t>
  </si>
  <si>
    <t>Bus Service and Customer Enhancement</t>
  </si>
  <si>
    <t>Forest Hill Bike Cage</t>
  </si>
  <si>
    <t>MBTA Station Upgrade Program</t>
  </si>
  <si>
    <t>MBTA Facility Upgrade Program</t>
  </si>
  <si>
    <t>Beverly Draw Bridge</t>
  </si>
  <si>
    <t>Commuter Rail - Bridge Program</t>
  </si>
  <si>
    <t xml:space="preserve">Drawbridge Repairs </t>
  </si>
  <si>
    <t xml:space="preserve">Rehab of 3 Shawsheen River Bridges </t>
  </si>
  <si>
    <t>Positive Train Control</t>
  </si>
  <si>
    <t>Positive Train Control Upgrade Initiative</t>
  </si>
  <si>
    <t>Stimulus Bill Projects Phase 2</t>
  </si>
  <si>
    <t>Silver Line &amp; Beyond</t>
  </si>
  <si>
    <t>Adjustment</t>
  </si>
  <si>
    <t>COMMUTER RAIL ROLLING STOCK</t>
  </si>
  <si>
    <t>Offset</t>
  </si>
  <si>
    <t>Overspent</t>
  </si>
  <si>
    <t>LINE TO OFFSET ERRORS</t>
  </si>
  <si>
    <t>COMMUTER RAIL DOUBLE TRACKING INITIATIVE</t>
  </si>
  <si>
    <t>TRACK AND RIGHT OF WAY IMPROVEMENT</t>
  </si>
  <si>
    <t>SIGNAL AND GRADE CROSSING IMPROV. PROGRAM</t>
  </si>
  <si>
    <t>S. BOSTON TURBINE REPLACEMENT (Eng. + Des.)</t>
  </si>
  <si>
    <t>STATIONS/BLUE LINE/GOVERNMENT CTR</t>
  </si>
  <si>
    <t>ASHMONT STATION - FEDERAL GRANT</t>
  </si>
  <si>
    <t>FOUR CORNERS STATION - FAIRMOUNT LINE</t>
  </si>
  <si>
    <t>BUS SERVICE AND CUSTOMER ENHANCEMENT</t>
  </si>
  <si>
    <t>10 FERRY ENGINE OVERHAUL (10 VESSELS)</t>
  </si>
  <si>
    <t>FERRY SYSTEM IMPROVEMENTS-NEW CATAMARAN</t>
  </si>
  <si>
    <t>MBTA STATION UPGRADE PROGRAM</t>
  </si>
  <si>
    <t>Will seek Federal Funding</t>
  </si>
  <si>
    <t>MBTA FACILITY UPGRADE PROGRAM</t>
  </si>
  <si>
    <t>REPLACE BEVERLY DRAW BRIDGE</t>
  </si>
  <si>
    <t>COMMUTER RAIL - BRIDGE PROGRAM</t>
  </si>
  <si>
    <t>REHAB OF THREE (3) SHAWSHEEN RIVER BRIDGES</t>
  </si>
  <si>
    <t>DEAN RD. AND (2) NEPONSET RIVER BRIDGES</t>
  </si>
  <si>
    <t>BRIDGE/SYSTEM/DESIGN</t>
  </si>
  <si>
    <t>POSITIVE TRAIN CONTROL</t>
  </si>
  <si>
    <t>POSITIVE TRAIN CONTROL UPGRADE INITIATIVE</t>
  </si>
  <si>
    <t>FY09 HOMELAND SECURITY FUNDS</t>
  </si>
  <si>
    <t>STIMULUS BILL PROJECTS - PHASE 2</t>
  </si>
  <si>
    <t>SILVER LINE &amp; BEYOND</t>
  </si>
  <si>
    <t>900523</t>
  </si>
  <si>
    <t>A10A01</t>
  </si>
  <si>
    <t>R10A02</t>
  </si>
  <si>
    <t>Green Line No. 8 Car (Low Floor Cars)</t>
  </si>
  <si>
    <t>175 NeoPlan 40-ft ECD Buses</t>
  </si>
  <si>
    <t>299 NABI 40-ft CNG Buses</t>
  </si>
  <si>
    <t>310 ECD New Flyer 40' Buses</t>
  </si>
  <si>
    <t>60' CNG Fuel Efficiency</t>
  </si>
  <si>
    <t>Hybrid Bus Procurement</t>
  </si>
  <si>
    <t>No Start" Failure in Service Reduction</t>
  </si>
  <si>
    <t>ROW Assessments</t>
  </si>
  <si>
    <t>Fitchburg Line - Interlocking Project</t>
  </si>
  <si>
    <t>Haverhill Line - Double Track &amp; Signal Work</t>
  </si>
  <si>
    <t xml:space="preserve">Red Line Signal Cable Replacement </t>
  </si>
  <si>
    <t>SWR Subway installation</t>
  </si>
  <si>
    <t>Train &amp; Bus Arrival Announcement System</t>
  </si>
  <si>
    <t>Orange Line AC &amp; DC Breaker Upgrade</t>
  </si>
  <si>
    <t xml:space="preserve">Orange Line DC Cable Upgrade Ph 1 Back Bay - North </t>
  </si>
  <si>
    <t>Recitifier Transformer Replacement</t>
  </si>
  <si>
    <t>Red Line DC Cable Upgrade Phase I Andrew-Kendall</t>
  </si>
  <si>
    <t>Ashmont Station Upgrade - Phase II</t>
  </si>
  <si>
    <t xml:space="preserve">Commuter Rail Accessibility </t>
  </si>
  <si>
    <t>LRAP - Phase II - Surface Stations</t>
  </si>
  <si>
    <t>North Quincy Station Platform Repairs</t>
  </si>
  <si>
    <t>Porter Square Station Improvement</t>
  </si>
  <si>
    <t>Winchester Center Station</t>
  </si>
  <si>
    <t>Bus Stop and Rt 23 Customer Enhancements</t>
  </si>
  <si>
    <t xml:space="preserve">Key Bus Routes Project </t>
  </si>
  <si>
    <t>Hingham Shipyard Improvents</t>
  </si>
  <si>
    <t>Back Bay Station Lobby Ventilation</t>
  </si>
  <si>
    <t>Back Bay Station Roofing Project</t>
  </si>
  <si>
    <t>Emergency Station Station Lighting Program</t>
  </si>
  <si>
    <t>Enhanced Bycicle Parking Facililties</t>
  </si>
  <si>
    <t>Forest Hill Station Bike Cage</t>
  </si>
  <si>
    <t>Escalator Program</t>
  </si>
  <si>
    <t>Wonderland TOD - Busway</t>
  </si>
  <si>
    <t>Improvements to Facilities</t>
  </si>
  <si>
    <t>MBTA Bus Facility Rehab &amp; Improvements</t>
  </si>
  <si>
    <t>South Boston Power Plant</t>
  </si>
  <si>
    <t>Green Line Bridges (Hyde &amp; Langley)</t>
  </si>
  <si>
    <t xml:space="preserve">Beverly Drawbridge Repairs </t>
  </si>
  <si>
    <t>Commuter Rail - Bridge Projects</t>
  </si>
  <si>
    <t>Commuter Rail Radio Frequency Change</t>
  </si>
  <si>
    <t>Bridge Inspection Program</t>
  </si>
  <si>
    <t>MBTA Tunnel Signal Project</t>
  </si>
  <si>
    <t>Vehicle Dynamic Envelope Study</t>
  </si>
  <si>
    <t>Environmental Management System</t>
  </si>
  <si>
    <t>PeopleSoft Financial System Software</t>
  </si>
  <si>
    <t>Commuter Rail PTC Efforts</t>
  </si>
  <si>
    <t>Daily Operations Resource Management (SDMS)</t>
  </si>
  <si>
    <t>FY05 Homeland Security Funds</t>
  </si>
  <si>
    <t>FY06 Homeland Security Funds</t>
  </si>
  <si>
    <t>GREEN LINE #7 CAR OVERHAUL</t>
  </si>
  <si>
    <t>ORANGE LINE UPGRADES - CARS</t>
  </si>
  <si>
    <t>ORANGE LINE INFRASTRUCTURE (Expansion of Wellington facilities/bridges/vehicles)</t>
  </si>
  <si>
    <t>ORANGE&amp;RED LINE VEHICLE FLEETS</t>
  </si>
  <si>
    <t>RED LINE #1 MOTOR &amp; COMPRESOR OVERHAUL</t>
  </si>
  <si>
    <t>RED LINE #2 CAR SEL SYS O/H (58 CARS)</t>
  </si>
  <si>
    <t>COACH RELIABILITY AND SAFETY PROGRAM</t>
  </si>
  <si>
    <t>COACH PROCUREMENT - HYUNDAY ROTEM [75 UNITS]</t>
  </si>
  <si>
    <t>FY08/09 SUBWAY VEHICLES</t>
  </si>
  <si>
    <t>HYBRID BUS PROCUREMENT</t>
  </si>
  <si>
    <t>SMI INITIATIVES (FY09)</t>
  </si>
  <si>
    <t>SMI INITIATIVES (FY10)</t>
  </si>
  <si>
    <t>YARD SWITCH REPLACEMENT &amp; TRACK RECONSTRUCTION</t>
  </si>
  <si>
    <t>COMMUTER RAIL VARIOUS UPGRADES</t>
  </si>
  <si>
    <t>POWER IMPROVEMENTS - TRANSFORMERS</t>
  </si>
  <si>
    <t>TRACTION POWER SUBSTATIONS</t>
  </si>
  <si>
    <t>FY08/09 HEP ENGINE REPLACEMENT</t>
  </si>
  <si>
    <t>CHARLIE CARD INITIATIVES (AFC PHASE II)</t>
  </si>
  <si>
    <t>ASSEMBLY SQUARE - CREDIT REIMBURSABLE</t>
  </si>
  <si>
    <t>Will Seek Future Federal Funds</t>
  </si>
  <si>
    <t>STATE STREET STATION (BL MOD) 11-15 CIP [D&amp;C]</t>
  </si>
  <si>
    <t>NORTH QUINCY STATION PLATFORM REPAIRS</t>
  </si>
  <si>
    <t>PARK STREET STAIRS</t>
  </si>
  <si>
    <t>PARK STREET STAIRS 11-15 CIP [D&amp;C]</t>
  </si>
  <si>
    <t xml:space="preserve">PLATFORM EDGE </t>
  </si>
  <si>
    <t>STATIONS/SYSTEMS/GENERAL - PROCUREMENT</t>
  </si>
  <si>
    <t>WINCHESTER CENTER STATION 11-15 CIP [D&amp;C]</t>
  </si>
  <si>
    <t>DUDLEY SQUARE STATION IMPROVEMENTS</t>
  </si>
  <si>
    <t>ENG/DESIGN - FERRY TERMINAL - AMENDMENT 01</t>
  </si>
  <si>
    <t xml:space="preserve">HINGHAM SHIPYARD IMPROVEMENTS </t>
  </si>
  <si>
    <t>BACK BAY ROOFING PROJECT</t>
  </si>
  <si>
    <t xml:space="preserve">BIKE CAGES/BIKE RACKS AT ALEWIFE AND OTHER FACILITIES </t>
  </si>
  <si>
    <t xml:space="preserve">COMMUTER RAIL ACCESSIBILITY </t>
  </si>
  <si>
    <t>EMERGENCY STAITON LIGHTING PROGRAM</t>
  </si>
  <si>
    <t>BYCICLE PARKING FACILITIES</t>
  </si>
  <si>
    <t>SILVER LINE HISTORIC PANELS</t>
  </si>
  <si>
    <t>RUGGLES STATION/TRACK STUDY</t>
  </si>
  <si>
    <t>ALEWIFE GARAGE REPAIRS 11-15 CIP [D&amp;C]</t>
  </si>
  <si>
    <t>TOD - WONDERLAND PARKING GARAGE</t>
  </si>
  <si>
    <t>BEVERLY PARKING</t>
  </si>
  <si>
    <t>BEVERLY DEPOT INTERMODAL FACILITY</t>
  </si>
  <si>
    <t>BEVERLY INTERMODAL FACILITY</t>
  </si>
  <si>
    <t>LYNN GARAGE WATERPROOFING</t>
  </si>
  <si>
    <t>WOBURN MAGAZINE-HILL PARKING  Is this 040027-W03?</t>
  </si>
  <si>
    <t>1,000 PARKING SPACES</t>
  </si>
  <si>
    <t>PARKING REPLACEMENT-QUINCY SHIPYARD</t>
  </si>
  <si>
    <t>Offset to Match Total Project Costs as of 7-3-09</t>
  </si>
  <si>
    <t>FERRY SYSTEM IMPROVEMENTS-QUINCY</t>
  </si>
  <si>
    <t>EVERETT ROOF REPAIR - RTL</t>
  </si>
  <si>
    <t>SUBWAY OPERATIONS SUPPORT EQUIPMENT</t>
  </si>
  <si>
    <t xml:space="preserve">COMMUTER RAIL FACILITIES - </t>
  </si>
  <si>
    <t>EVERETT BUILDING No. 1 FLOOR SLAB REPAIRS 11-15 CIP [D&amp;C]</t>
  </si>
  <si>
    <t>SPECIAL REQUEST (9-3-2009)</t>
  </si>
  <si>
    <t>COMMUTER RAIL - BRIDGE PROJECTS</t>
  </si>
  <si>
    <t>COMMUTER RAIL RADIO FREQUENCY CHANGE</t>
  </si>
  <si>
    <t>BRIDGES/COMM RAIL/FITCHBURG</t>
  </si>
  <si>
    <t>TWO (2) NEPONSET RIVER BRIDGES</t>
  </si>
  <si>
    <t>TW0 (2) NEPONSET RIVER BRIDGE 11-15 CIP REQUEST [D&amp;C]</t>
  </si>
  <si>
    <t>SHORELINE BRIDGE REHAB 11-15 CIP [D&amp;C]</t>
  </si>
  <si>
    <t>ANNUAL BRIDGE REHAB 11-15 CIP [D&amp;C]</t>
  </si>
  <si>
    <t>SYSTEMWIDE TUNNEL &amp; LEAK REPAIRS 11-15 CIP</t>
  </si>
  <si>
    <t>BUS MAINTENANCE SOFTWARE IMPROVEMENTS</t>
  </si>
  <si>
    <t>Web Improvements</t>
  </si>
  <si>
    <t>DOCUMENT IMAGING PROJECT 11-15 CIP [D&amp;C]</t>
  </si>
  <si>
    <t>PEOPLESOFT FINANCIAL SYS - DEVELOPMENT</t>
  </si>
  <si>
    <t>PEOPLESOFT FINANCIAL SYS - ADMIN</t>
  </si>
  <si>
    <t>COMMUTER RAIL PTC DESIGN</t>
  </si>
  <si>
    <t>COMMUTER RAIL PTC 220MHz RADIO</t>
  </si>
  <si>
    <t>COMMUTER RAIL PTC IMPLEMEMENTATION PLAN</t>
  </si>
  <si>
    <t>FY08/09 CAPITAL INITIATIVES</t>
  </si>
  <si>
    <t>FY10 CR INITIATIVES - OPENED 9-15-2009</t>
  </si>
  <si>
    <t>DAILY OPERATIONS RESOURCE MANAGEMENT (SDMS)</t>
  </si>
  <si>
    <t>EMERGENCY PREPAREDNESS PLAN</t>
  </si>
  <si>
    <t>FY06 HOMELAND SECURITY FUNDS</t>
  </si>
  <si>
    <t>TUNNEL/RED LINE/SOUTH BOSTON</t>
  </si>
  <si>
    <t>FY10 HOMELAND SECURITY FUNDS</t>
  </si>
  <si>
    <t>CRANE REMOVAL-QUINCY SHIPYARD</t>
  </si>
  <si>
    <t>GREENBUSH 11-15 CIP REQUEST [D&amp;C]</t>
  </si>
  <si>
    <t>050112</t>
  </si>
  <si>
    <t>R08A06</t>
  </si>
  <si>
    <t>R09A22</t>
  </si>
  <si>
    <t>R10A04</t>
  </si>
  <si>
    <t>050114</t>
  </si>
  <si>
    <t>C99005</t>
  </si>
  <si>
    <t>900548</t>
  </si>
  <si>
    <t>S80001</t>
  </si>
  <si>
    <t>040027</t>
  </si>
  <si>
    <t>S07001</t>
  </si>
  <si>
    <t>S08003</t>
  </si>
  <si>
    <t>900526</t>
  </si>
  <si>
    <t>R10A06</t>
  </si>
  <si>
    <t>R05A05</t>
  </si>
  <si>
    <t>Green Line No. 8 Car Procurement</t>
  </si>
  <si>
    <t>Green Line No. 8 Car Upgrades</t>
  </si>
  <si>
    <t xml:space="preserve">Procurement of (74) New Red Line Cars </t>
  </si>
  <si>
    <t>Green Line Track Improvements</t>
  </si>
  <si>
    <t xml:space="preserve">Track Upgrades - Highland Branch </t>
  </si>
  <si>
    <t>Timber Tie Replacement at Interlocking - Attleboro Line</t>
  </si>
  <si>
    <t>Orange Line North Signal Upgrade</t>
  </si>
  <si>
    <t>Fitchburg Line Signal Upgrade</t>
  </si>
  <si>
    <t xml:space="preserve">Signal System Upgrades - Reading Junction to Fells </t>
  </si>
  <si>
    <t>Customer Service Phone System</t>
  </si>
  <si>
    <t>Station Management Radios</t>
  </si>
  <si>
    <t>Traction Power Substations (Phases I &amp; II)</t>
  </si>
  <si>
    <t>Blue Line Station Improvements</t>
  </si>
  <si>
    <t>LRAP- Brookline Village &amp; Longwood</t>
  </si>
  <si>
    <t>Old South Meeting House</t>
  </si>
  <si>
    <t>Red Line- Charles/MGH Station</t>
  </si>
  <si>
    <t>Red Line Dorchester Stations</t>
  </si>
  <si>
    <t>Wollaston Accessibility</t>
  </si>
  <si>
    <t>Wonderland Transit Plaza</t>
  </si>
  <si>
    <t>Accessibility Program</t>
  </si>
  <si>
    <t>Stations Upgrades</t>
  </si>
  <si>
    <t>Hingham Shipyard Improvements</t>
  </si>
  <si>
    <t>Enhanced Bicycle Parking Facililties</t>
  </si>
  <si>
    <t>Gloucester Intermodal Facillity</t>
  </si>
  <si>
    <t>Lynn Parking Garage Waterproofing</t>
  </si>
  <si>
    <t>System Park &amp; Ride Support</t>
  </si>
  <si>
    <t>Woburn Magazine Hill Parking</t>
  </si>
  <si>
    <t xml:space="preserve">Parking System Upgrades </t>
  </si>
  <si>
    <t>Carwash Upgrades</t>
  </si>
  <si>
    <t>Environmental Compliance Management</t>
  </si>
  <si>
    <t>Orient Heights Maintenance Facility Phase 1</t>
  </si>
  <si>
    <t>Orient Heights Maintenance Facility Phase 2</t>
  </si>
  <si>
    <t>Orient Heights Maintenance Facility Phase 3</t>
  </si>
  <si>
    <t>Lynn Bus Facility Remediation</t>
  </si>
  <si>
    <t>Maintenance Facilities Upgrades</t>
  </si>
  <si>
    <t>Rehab of Dean Rd. and 2 Neponset River Bridges</t>
  </si>
  <si>
    <t xml:space="preserve">Systemwide Tunnel Lighting </t>
  </si>
  <si>
    <t>Tunnel Inspection &amp; Inventory</t>
  </si>
  <si>
    <t>Tunnel Vent Security Upgrades</t>
  </si>
  <si>
    <t>2008 Progrram for Mass Transit</t>
  </si>
  <si>
    <t>Police Programs Improvements</t>
  </si>
  <si>
    <t>South Coast Rail - Bridges (Flexed over Funds)</t>
  </si>
  <si>
    <t>South Coast Rail - Design &amp; Engineering</t>
  </si>
  <si>
    <t>GREEN LINES #8 HYDRAULIC PRESSURE CONTROL UNIT (HPCU) RELOCATION AND UPGRADE</t>
  </si>
  <si>
    <t>GREEN LINE #8 CIRCUIT REPLACEMENT</t>
  </si>
  <si>
    <t xml:space="preserve">PROCUREMENT OF (74) NEW RED LINE CARS </t>
  </si>
  <si>
    <t>PROCURE/LEASE UTA LOCOMOTIVES [REMANUFACTURED]</t>
  </si>
  <si>
    <t>PROCURE (20) CR LOCOMOTIVES [OPTION]</t>
  </si>
  <si>
    <t>LOCOMOTIVE TOP DECK OVERHAUL PROGRAM</t>
  </si>
  <si>
    <t>NON-REVENUE VEHICLES</t>
  </si>
  <si>
    <t>ARMORED VEHICLES</t>
  </si>
  <si>
    <t>SMI INITIATIVES (FY11)</t>
  </si>
  <si>
    <t>REPLACE TIMBER TIES AT INTERLOCKING - ATTLEBORO LINE</t>
  </si>
  <si>
    <t>HIGHLAND BRANCH CABLE REPLACEMENT [FUTURE FEDERAL]</t>
  </si>
  <si>
    <t>STATE STREET STATION (12-16 CIP)</t>
  </si>
  <si>
    <t>OLD SOUTH MEETING HOUSE</t>
  </si>
  <si>
    <t>WONDERLAND TRANSIT PLAZA</t>
  </si>
  <si>
    <t>STOUGHTON CR STATION - BUILDING IMPROVEMENTS</t>
  </si>
  <si>
    <t>STATIONS UPGRADES</t>
  </si>
  <si>
    <t>WINCHESTER CENTER STATION - DESIGN 11-15 CIP [D&amp;C]</t>
  </si>
  <si>
    <t xml:space="preserve">STATION IMPROVEMENTS </t>
  </si>
  <si>
    <t>AUBURNDALE STATION DESIGN</t>
  </si>
  <si>
    <t>ACCCESSIBILITY ENHACEMENTS ($2M-&gt; Mansfield Station)</t>
  </si>
  <si>
    <t>SYSTEMWIDE SAFETY &amp; RELIABILITY INITIATIVES (12-16 CIP)</t>
  </si>
  <si>
    <t>ALEWIFE GARAGE ESSENTIAL REPAIRS</t>
  </si>
  <si>
    <t>SOUTH SHORE PARKING GARAGES REHAB (12-16 CIP)</t>
  </si>
  <si>
    <t>PARKING SYSTEM UPGRADES</t>
  </si>
  <si>
    <t>SUBWAY VEHICLE WASHER UPGRADE</t>
  </si>
  <si>
    <t>ORIENT HEIGHTS FACILITY Ph. 3</t>
  </si>
  <si>
    <t>EVERETT BUILDING No. 1 FLOOR SLAB REPAIRS (11-15 CIP)</t>
  </si>
  <si>
    <t>CNG BUS FACILITY MODIFICATION</t>
  </si>
  <si>
    <t>ENVIRONMENTAL COMPLIANCE</t>
  </si>
  <si>
    <t>MAINTENANCE FACILITIES UPGRADES</t>
  </si>
  <si>
    <t>Will Seek Federal Funds</t>
  </si>
  <si>
    <t>BRIDGE PROGRAM (12-16 CIP)</t>
  </si>
  <si>
    <t xml:space="preserve">SYSTEMWIDE TUNNEL LIGHTING </t>
  </si>
  <si>
    <t>TRAINING &amp; MENTORING PROGRAM</t>
  </si>
  <si>
    <t>ASSET MANAGEMENT SYSTEM</t>
  </si>
  <si>
    <t>ITD UPGRADES</t>
  </si>
  <si>
    <t>Disaster Recovery</t>
  </si>
  <si>
    <t>Storage Area Network</t>
  </si>
  <si>
    <t xml:space="preserve">ITD System Recovery </t>
  </si>
  <si>
    <t>SOUTHWEST CORRIDOR STUDY</t>
  </si>
  <si>
    <t>FUTURE RRO INITIATIVES (12-16 CIP)</t>
  </si>
  <si>
    <t>FY11 CR INITIATIVES - OPENED 11-30-2010</t>
  </si>
  <si>
    <t>SOUTH COAST RAIL PROJECT STUDY-SAME AS FALL RIVER NEW BEDFORD</t>
  </si>
  <si>
    <t>R10A</t>
  </si>
  <si>
    <t>R11A07</t>
  </si>
  <si>
    <t>R11A17</t>
  </si>
  <si>
    <t>R11A08</t>
  </si>
  <si>
    <t>R11A15</t>
  </si>
  <si>
    <t>900584</t>
  </si>
  <si>
    <t>Commuter Rail Capitalization Initiatives</t>
  </si>
  <si>
    <t>Park St. Eastbound. Crossover</t>
  </si>
  <si>
    <t>SWR Subway Installation</t>
  </si>
  <si>
    <t xml:space="preserve">Commuter Rail Narrow Band Conversion </t>
  </si>
  <si>
    <t>Systemwide Radio Improvements</t>
  </si>
  <si>
    <t>Transformer Replacement Program - Phase 1 - Orange Line [5 units]</t>
  </si>
  <si>
    <t>Transformer Replacement Program - Phase 2 (All modes) [10 units]</t>
  </si>
  <si>
    <t>LRAP - Phases II &amp; III - Surface Stations (B&amp;C Lines)</t>
  </si>
  <si>
    <t>Back Bay Station Re-Roofing Project</t>
  </si>
  <si>
    <t>Systemwide Bike Racks</t>
  </si>
  <si>
    <t xml:space="preserve">Rehab of 2 Shawsheen River Bridges </t>
  </si>
  <si>
    <t>Green Line Positive Train Control</t>
  </si>
  <si>
    <t>2008 Program for Mass Transit</t>
  </si>
  <si>
    <t>North Shore Transportation Study</t>
  </si>
  <si>
    <t>Operations Enhancements</t>
  </si>
  <si>
    <t>South Coast Rail - Bridges (FHWA Flexed Funds)</t>
  </si>
  <si>
    <t>GREEN LINE #7 CAR MIDLIFE OVERHAUL</t>
  </si>
  <si>
    <t>GREEN LINE #8 HYDRAULIC PRESSURE CONTROL UNIT (HPCU) RELOCATION AND UPGRADE</t>
  </si>
  <si>
    <t>ORANGE LINE CAR REBUILD</t>
  </si>
  <si>
    <t>RED/ORANGE LINE VEHICLE PROCUREMENT - VEHICLES [13-17 CIP]</t>
  </si>
  <si>
    <t>RED/ORANGE LINE VEHICLE PROCUREMENT - INFRASTRUCTURE [13-17 CIP]</t>
  </si>
  <si>
    <t>GREEN LINE - #8 EMERGENCY BRAKE WORK</t>
  </si>
  <si>
    <t>VARIOUS REVENUE VEHICLE UPGRADES</t>
  </si>
  <si>
    <t xml:space="preserve">KAWASAKI COACHES -  OVERHAUL [74 UNITS] </t>
  </si>
  <si>
    <t>KAWASAKI COACHES -  OVERHAUL [74 UNITS] [13-17 CIP]</t>
  </si>
  <si>
    <t>COACH PROCUREMENT - HYUNDAI ROTEM [75 UNITS]</t>
  </si>
  <si>
    <t>CRASP [COACHES]</t>
  </si>
  <si>
    <t>CRASP [LOCOS]</t>
  </si>
  <si>
    <t>Overhaul of 175 NABI CNG Buses (In-House)</t>
  </si>
  <si>
    <t>Overhaul of 193 ECD Buses (Outsourced-NeoPlan)</t>
  </si>
  <si>
    <t>FUTURE BUS OVERHAUL PROJECTS</t>
  </si>
  <si>
    <t>BUS PROCUREMENT [11-15 CIP]</t>
  </si>
  <si>
    <t>NON-REVENUE VEHICLE POOL</t>
  </si>
  <si>
    <t>NON-REVENUE VEHICLE PROGRAM [13-17 CIP]</t>
  </si>
  <si>
    <t>GREEN LINE FROG REPLACEMENT PROGRAM (HIGHLAND BRANCH) [12-16 CIP]</t>
  </si>
  <si>
    <t>SMI INITIATIVES (FY12)</t>
  </si>
  <si>
    <t>FROM CLOSED PROJECTS</t>
  </si>
  <si>
    <t>COMMUTER RAIL VARIOUS UPGRADES [11-15 CIP]</t>
  </si>
  <si>
    <t>TRACK IMPROVEMENTS (Savings from Old Colony Tie Replacement Program)</t>
  </si>
  <si>
    <t>FITCHBURG LINE IMPROVEMENT</t>
  </si>
  <si>
    <t xml:space="preserve">FROM CLOSED PROJECTS </t>
  </si>
  <si>
    <t>FUTURE SMI INITIATIVES - SIGNALS [12-16 CIP]</t>
  </si>
  <si>
    <t>VARIOUS RADIO SYSTEMS ENHANCEMENTS [13-17 CIP 2]</t>
  </si>
  <si>
    <t>HIGHLAND BRANCH AC CABLE REPLACEMENT [FUTURE FEDERAL]</t>
  </si>
  <si>
    <t>TRANSFORMER &amp; CABLE REPLACEMENT - SOUTH BOSTON SWITCHING STATION</t>
  </si>
  <si>
    <t>TRANSFORMER REPLACEMENT PROGRAM - PHASE 1 (ORANGE LINE)</t>
  </si>
  <si>
    <t>OPERATIONS SUBSTATION UPGRADES - PHASES 1 (ORANGE LINE)</t>
  </si>
  <si>
    <t>FUTURE FUNDING</t>
  </si>
  <si>
    <t>TRACTION POWER SUBSTATIONS - PHASE 2(ALL MODES)</t>
  </si>
  <si>
    <t>TRACTION POWER SUBSTATIONS- PHASE 2 (ALL MODES)</t>
  </si>
  <si>
    <t>INSTALLATION OF LAYOVER POWER STATIONS AT YARD 61 (Savings from Old Colony Tie Replacement)</t>
  </si>
  <si>
    <t>AFC UPGRADES - RELATIONAL DATABASE/OPERATING SYSTEMS REPLACEMENT [13-17 CIP]</t>
  </si>
  <si>
    <t>9-13 CIP - LRAP ACCESSIBILITY PH II (B LINE) AND PH III (C LINE) Former R09A05</t>
  </si>
  <si>
    <t>LRAP-LONGWOOD STATION</t>
  </si>
  <si>
    <t>LRAP / GOVERNMENT CENTER [13-17 CIP]</t>
  </si>
  <si>
    <t xml:space="preserve">LRAP - KENMORE  </t>
  </si>
  <si>
    <t>LRAP - FENWAY STATION IMPROVEMENTS</t>
  </si>
  <si>
    <t>OLD SOUTH MEETING HOUSE [12-16 CIP]</t>
  </si>
  <si>
    <t>OAK GROVE PLATFORMS &amp; PEDESTRIAN BRIDGE [13-17 CIP]</t>
  </si>
  <si>
    <t xml:space="preserve">CHARLIE CARD STORE </t>
  </si>
  <si>
    <t xml:space="preserve">STATION IMPROVEMENT PROGRAM [SUBWAY] </t>
  </si>
  <si>
    <t>WOLLASTON STATION DRAINAGE UPGRADES [13-17 CIP]</t>
  </si>
  <si>
    <t>COMMUTER RAIL ACCESSIBILITY  [11-15 CIP]</t>
  </si>
  <si>
    <t xml:space="preserve"> REVERE TRANSIT PLAZA</t>
  </si>
  <si>
    <t xml:space="preserve">SOUTH WEYMOUTH CR ACCESS IMPROVEMENTS </t>
  </si>
  <si>
    <t>STATION IMPROVEMENTS  11-15 CIP</t>
  </si>
  <si>
    <t xml:space="preserve">STATION IMPROVEMENT PROGRAM [BUS]    </t>
  </si>
  <si>
    <t>T-GAP (STATIONS-ALL MODES) [13-17 CIP]</t>
  </si>
  <si>
    <t>QUINCY BULKHEAD SHEETING/PILES REPAIRS</t>
  </si>
  <si>
    <t>QUINCY HI TRACTION WALKWAY COVERS</t>
  </si>
  <si>
    <t>ACCCESSIBILITY ENHACEMENTS [12-16 CIP]</t>
  </si>
  <si>
    <t xml:space="preserve">ALEWIFE GARAGE REPAIRS - PHASE 2 </t>
  </si>
  <si>
    <t xml:space="preserve">WOBURN MAGAZINE-HILL PARKING  </t>
  </si>
  <si>
    <t xml:space="preserve">NORTH STATION GARAGE IMPROVEMENTS </t>
  </si>
  <si>
    <t xml:space="preserve">PARKING SYSTEM UPGRADES [12-16 CIP] </t>
  </si>
  <si>
    <t>CABOT RTL HVAC --&gt; 12-16 CIP</t>
  </si>
  <si>
    <t>SUBWAY FACILITIES UPGRADES</t>
  </si>
  <si>
    <t>T-GAP (FACILITIES-ALL MODES) [13-17 CIP]</t>
  </si>
  <si>
    <t>SUBWAY FACILITIES IMPROVEMENTS/EQUIPMENT</t>
  </si>
  <si>
    <t>INSTALLATION OF MEZANNINES AT ALL GREEN LINE CAR HOUSES</t>
  </si>
  <si>
    <t xml:space="preserve">CNG BUS FACILITY MODIFICATION - </t>
  </si>
  <si>
    <t xml:space="preserve">EVERETT MAINTENANCE FACILITY - Phase 2 - BLDG. #1 FLOOR SLAB REPAIRS </t>
  </si>
  <si>
    <t>EVERETT MAINTENANCE FACILITY - Phase 2 - BLDG. #1 FLOOR SLAB REPAIRS  [13-17 CIP]</t>
  </si>
  <si>
    <t>ENVIRONMENTAL COMPLIANCE [12-16 CIP]</t>
  </si>
  <si>
    <t>ENVIRONMENTAL PROGRAM [13-17 CIP]</t>
  </si>
  <si>
    <t xml:space="preserve">SYSTEMWIDE FIRE SPRINKLER   </t>
  </si>
  <si>
    <t>CLAYTON ST BRIDGE</t>
  </si>
  <si>
    <t>SAVIN HILL FLYOVER</t>
  </si>
  <si>
    <t>COMM RAIL BRIDGES - FITCHBURG LINE</t>
  </si>
  <si>
    <t>BEVERLY DRAWBRIDGE REPAIRS (MBCR/KEYSTONE/JFWHITE)</t>
  </si>
  <si>
    <t>REHAB OF TWO (2) SHAWSHEEN RIVER BRIDGES</t>
  </si>
  <si>
    <t>REHAB OF TWO (2) SHAWSHEEN RIVER BRIDGES 11-15 CIP [D&amp;C]</t>
  </si>
  <si>
    <t>BRIDGE PROGRAM [13-17 CIP]</t>
  </si>
  <si>
    <t>BRIDGE PROGRAM SUPPLEMENTAL [13-17 CIP]</t>
  </si>
  <si>
    <t>BRIDGE PROGRAM [FORMERLY RED BRIDGE REPLACEMENT - $12M MOVED TO THE BRIDGE PROGRAM ON 2-17-12]</t>
  </si>
  <si>
    <t xml:space="preserve">RED LINE FLOATING SLABS (ALEWIFE-HARVARD) </t>
  </si>
  <si>
    <t>RED LINE FLOATING SLABS (ALEWIFE-HARVARD) [11-15 CIP]</t>
  </si>
  <si>
    <t>RED LINE FLOATING SLABS (ALEWIFE-HARVARD) [12-16 CIP]</t>
  </si>
  <si>
    <t>SYSTEMWIDE ITD GRANT</t>
  </si>
  <si>
    <t>DISASTER RECOVERY</t>
  </si>
  <si>
    <t>STORAGE AREA NETWORK</t>
  </si>
  <si>
    <t>ITD SYSTEM RECOVERY</t>
  </si>
  <si>
    <t>Offset to be in line with approved funding</t>
  </si>
  <si>
    <t>FY12 CR INITIATIVES - OPENED 7-15-2011 [12-16 CIP]</t>
  </si>
  <si>
    <t>FROM CLOSED PROJECTS [9/15/11]</t>
  </si>
  <si>
    <t>CR FUTURE INITIATIVES PROJECTS [13-17 CIP]</t>
  </si>
  <si>
    <t>COMMUTER RAIL PTC 220MHz RADIO [11-15 CIP]</t>
  </si>
  <si>
    <t>COMMUTER RAIL PTC DESIGN [11-15 CIP]</t>
  </si>
  <si>
    <t>COMMUTER RAIL PTC IMPLEMENTATION</t>
  </si>
  <si>
    <t>CPA POOL FOR DESIGN CONTRACTS</t>
  </si>
  <si>
    <t xml:space="preserve">ASSET MANAGEMENT SYSTEM </t>
  </si>
  <si>
    <t>ASSET MANAGEMENT SYSTEM [12-16 CIP]</t>
  </si>
  <si>
    <t>FY11 HOMELAND SECURITY FUNDS</t>
  </si>
  <si>
    <t>NORTH SHORE TRANSPORTATION STUDY</t>
  </si>
  <si>
    <t xml:space="preserve">FROM CLOSED PROJECTS R01A32-N90/R01A28-S91 </t>
  </si>
  <si>
    <t>Green Line Assumed</t>
  </si>
  <si>
    <t>R12A03</t>
  </si>
  <si>
    <t>9-13 CIP</t>
  </si>
  <si>
    <t xml:space="preserve">R11A16 </t>
  </si>
  <si>
    <t>R10A12</t>
  </si>
  <si>
    <t>R12A04</t>
  </si>
  <si>
    <t>R11A24</t>
  </si>
  <si>
    <t>040068</t>
  </si>
  <si>
    <t>950010</t>
  </si>
  <si>
    <t>Overhaul of Red Line #3 Fleet</t>
  </si>
  <si>
    <t>Procurement of (152) Orange Line Vehicles</t>
  </si>
  <si>
    <t>Procurement of (180) Green Line Cars</t>
  </si>
  <si>
    <t>Procurement of (74) Red Line Vehicles</t>
  </si>
  <si>
    <t xml:space="preserve">Commuter Rail Vehicle Improvement Program  </t>
  </si>
  <si>
    <t>Procurement of New MBTA Buses</t>
  </si>
  <si>
    <t>Worcester Line Rail Corridor Improvements</t>
  </si>
  <si>
    <t xml:space="preserve">Green Line Signals </t>
  </si>
  <si>
    <t>MBTA Power, Facilities &amp; Operations</t>
  </si>
  <si>
    <t>Transformer Replacement Program - Phase 1 (Orange Line) [5 units]</t>
  </si>
  <si>
    <t xml:space="preserve">Transformer Replacement Program - Phases 2-4 (All modes) </t>
  </si>
  <si>
    <t xml:space="preserve">Old South Meeting House Drainage Improvements   </t>
  </si>
  <si>
    <t>Subway Facilities Improvements</t>
  </si>
  <si>
    <t>Modernization Pilot Projects</t>
  </si>
  <si>
    <t>Infrastructure Improvements - Orange Line</t>
  </si>
  <si>
    <t>Infrastructure Improvements - Red Line</t>
  </si>
  <si>
    <t>FY12 Homeland Security Funds</t>
  </si>
  <si>
    <t>South Station Expansion</t>
  </si>
  <si>
    <t>GREEN LINE #8 HYDRAULIC PRESSURE CONTROL UNIT (HPCU) RELOCATION AND UPGRADE [12-16 CIP]</t>
  </si>
  <si>
    <t>GREEN LINE #8 CIRCUIT REPLACEMENT [12-16 CIP]</t>
  </si>
  <si>
    <t>Red Line #3 Fleet Overhaul</t>
  </si>
  <si>
    <t>Green Line Procurement</t>
  </si>
  <si>
    <t xml:space="preserve">COMMUTER RAIL VEHICLE IMPROVEMENT PROGRAM </t>
  </si>
  <si>
    <t>PROCURE (20) CR LOCOMOTIVES [BASE] [CMAQ FUNDS]</t>
  </si>
  <si>
    <t>PROCURE (13) CR LOCOMOTIVES [OPTION]</t>
  </si>
  <si>
    <t>Overhaul of 32 Neoplan 60' DMA Buses [Engineering]</t>
  </si>
  <si>
    <t xml:space="preserve">60' CNG FUEL EFFICIENCY </t>
  </si>
  <si>
    <t>NON-REVENUE VEHICLE PROGRAM [FY13 BATCH][CSX SUPPORT]</t>
  </si>
  <si>
    <t>NON-REVENUE VEHICLE - PARKING</t>
  </si>
  <si>
    <t xml:space="preserve">NON-REVENUE VEHICLE PROGRAM </t>
  </si>
  <si>
    <t xml:space="preserve">GREEN LINE FROG REPLACEMENT PROGRAM (HIGHLAND BRANCH) </t>
  </si>
  <si>
    <t>E&amp;M INITIATIVES (FY13)</t>
  </si>
  <si>
    <t>TRACK UPGRADES</t>
  </si>
  <si>
    <t>TRACK UPGRADES &amp; MAINTENANCE</t>
  </si>
  <si>
    <t>E&amp;M SIGNAL INITIATIVES (FY13)</t>
  </si>
  <si>
    <t xml:space="preserve">FUTURE SMI INITIATIVES - SIGNALS </t>
  </si>
  <si>
    <t xml:space="preserve">E&amp;M SIGNAL INITIATIVES </t>
  </si>
  <si>
    <t>RELOCATION OF DISPATCH CONTROL</t>
  </si>
  <si>
    <t>RADIO BASE STATIONS</t>
  </si>
  <si>
    <t>CSX WORCESTER LINE IMPROVEMENT - RELOCATE DISPATCH CONTROL</t>
  </si>
  <si>
    <t xml:space="preserve">SYSTEMWIDE RADIO IMPROVEMENT </t>
  </si>
  <si>
    <t>MBTA OPERATIONS</t>
  </si>
  <si>
    <t xml:space="preserve">MBTA POWER </t>
  </si>
  <si>
    <t xml:space="preserve">AFC UPGRADES - RELATIONAL DATABASE/OPERATING SYSTEMS REPLACEMENT </t>
  </si>
  <si>
    <t>STATIONS/FACILITIES REPAIRS</t>
  </si>
  <si>
    <t>WOLLASTON STATION DRAINAGE UPGRADES</t>
  </si>
  <si>
    <t xml:space="preserve">T-GAPS (STATIONS-ALL MODES) </t>
  </si>
  <si>
    <t xml:space="preserve">T-GAPS (STATIONS/FACILITIES-ALL MODES) </t>
  </si>
  <si>
    <t>QUINCY BOAT TERMINAL IMPROVEMENTS (TO BE RETURNED TO FERRY SYSTEMS ENHANCEMENTS LINE ITEM AFTER APPROVAL OF 14-18 CIP)</t>
  </si>
  <si>
    <t>QUINCY BOAT TERMINAL</t>
  </si>
  <si>
    <t>FERRY SYSTEM ENHANCEMENTS (TO RECEIVE $1.4M FROM R13A04-N03 AFTER APPROVAL OF 14-18 CIP)</t>
  </si>
  <si>
    <t>PARKING SYSTEM UPGRADES - From L27325-W92 on 6-29-2012</t>
  </si>
  <si>
    <t>CABOT RTL HVAC [12-16 CIP]</t>
  </si>
  <si>
    <t>MBTA FACILITIES</t>
  </si>
  <si>
    <t>SUBWAY FACILITIES IMPROVEMENTS</t>
  </si>
  <si>
    <t xml:space="preserve">DESIGN/ENGINEERING FOR RAIL CAR LIFTS AT CABOT </t>
  </si>
  <si>
    <t>T-GAPS (FACILITIES-ALL MODES) [13-17 CIP]</t>
  </si>
  <si>
    <t xml:space="preserve">ARBORWAY - TRAILER FOR ELECTRICAL WORK </t>
  </si>
  <si>
    <t xml:space="preserve">QUINCY BUS GARAGE </t>
  </si>
  <si>
    <t>ALFORD STREET SHEET PILE REPAIRS - DESIGN ONLY</t>
  </si>
  <si>
    <t xml:space="preserve">BRIDGE PROGRAM </t>
  </si>
  <si>
    <t xml:space="preserve">SHORELINE BRIDGE REHAB </t>
  </si>
  <si>
    <t>TECHNOLOGY PROJECTS</t>
  </si>
  <si>
    <t>Orange Line Infrastructure Improvements</t>
  </si>
  <si>
    <t>Red Line Infrastructure Improvements</t>
  </si>
  <si>
    <t>COMMUTER RAIL PTC IMPLEMENTATION PHASE 2 [13-17 CIP]</t>
  </si>
  <si>
    <t xml:space="preserve">FY13 CR INITIATIVES - OPENED 7-10-2012 </t>
  </si>
  <si>
    <t>COMMUTER RAIL INITIATIVES PROJECTS</t>
  </si>
  <si>
    <t xml:space="preserve">CR FUTURE INITIATIVES PROJECTS </t>
  </si>
  <si>
    <t>WORCESTER LINE IMPROVEMENTS</t>
  </si>
  <si>
    <t>FY08 HOMELAND SECURITY FUNDS</t>
  </si>
  <si>
    <t>INDIRECT ADMN CHARGES FROM PREVIOUS YEARS TRANSFERRED IN</t>
  </si>
  <si>
    <t>FY 12 HOMELAND SECURITY FUNDS</t>
  </si>
  <si>
    <t>MISC CAPITAL PROJECTS</t>
  </si>
  <si>
    <t>Green Line Extension - FFGA - VEHICLES Offset</t>
  </si>
  <si>
    <t>Green Line Extension - FFGA - INFRASTRUCTURE Offset</t>
  </si>
  <si>
    <t>R13A06</t>
  </si>
  <si>
    <t>R13A01</t>
  </si>
  <si>
    <t>S13A13</t>
  </si>
  <si>
    <t>Commuter Rail Vehicle Improvement Program</t>
  </si>
  <si>
    <t>Red Line Floating Slabs (Alewife - Harvard)</t>
  </si>
  <si>
    <t>Yard Switch Replacement &amp; Track Reconstruction</t>
  </si>
  <si>
    <t>Fitchburg Line - Double Track</t>
  </si>
  <si>
    <t>Signal System Upgrades - Reading Junction to Fells</t>
  </si>
  <si>
    <t>Station Management Project - Phase I</t>
  </si>
  <si>
    <t>AFC Upgrades</t>
  </si>
  <si>
    <t>Blue Line Government Center Station</t>
  </si>
  <si>
    <t>Blue Line Orient Heights Station</t>
  </si>
  <si>
    <t>Blue Line State St. Station</t>
  </si>
  <si>
    <t>Old South Meeting House Drainage Improvements</t>
  </si>
  <si>
    <t>FY12-FY14 Homeland Security Funds</t>
  </si>
  <si>
    <t>E&amp;M INITIATIVES (FY14)</t>
  </si>
  <si>
    <t>HINGHAM SHIPYARD IMPROVEMENTS</t>
  </si>
  <si>
    <t>Future Federal Grant (FHWY Flex)</t>
  </si>
  <si>
    <t>WOBURN MAGAZINE-HILL PARKING</t>
  </si>
  <si>
    <t>PARKING SYSTEM UPGRADES [12-16 CIP]</t>
  </si>
  <si>
    <t>GLOCESTER DRAWBRIDGE (ROCKPORT CR LINE)</t>
  </si>
  <si>
    <t>AFC UPGRADES - RELATIONAL DATABASE/OPERATING SYSTEMS REPLACEMENT</t>
  </si>
  <si>
    <t>FY14 CR INITIATIVES-SUPPLEMENTAL WORK - FROM R12A04-G60</t>
  </si>
  <si>
    <t>FY14 CR INITIATIVES - OPENED 6-25-2013</t>
  </si>
  <si>
    <t>FY13 CR INITIATIVES - OPENED 7-10-2012</t>
  </si>
  <si>
    <t>CSX WORCESTER LINE IMPROVEMENT</t>
  </si>
  <si>
    <t>W14001</t>
  </si>
  <si>
    <t>040047</t>
  </si>
  <si>
    <t>FY14-Programmed</t>
  </si>
  <si>
    <t>Green Line No. 7 Car Procurement</t>
  </si>
  <si>
    <t>18 EMD Locos Lease Termination</t>
  </si>
  <si>
    <t>Pilgrim Partnership Agreement - 5 Coach Option</t>
  </si>
  <si>
    <t>Reimbursable Commuter Rail Vehicles</t>
  </si>
  <si>
    <t>Switcher Locomotives</t>
  </si>
  <si>
    <t>CNG Vehicle Training - Operators/Mechanics</t>
  </si>
  <si>
    <t>Grade Crossing Safety Program</t>
  </si>
  <si>
    <t>Bike Path - Belmont, Cambridge, Somerville</t>
  </si>
  <si>
    <t>Aquarium Traction Power Substation</t>
  </si>
  <si>
    <t>Cabot and South Boston Power</t>
  </si>
  <si>
    <t>Fenway Station Enhancements</t>
  </si>
  <si>
    <t>Quincy Boat Terminal Improvements</t>
  </si>
  <si>
    <t>Salem/Beverly Station Improvements</t>
  </si>
  <si>
    <t>Subway Car Houses Improvements</t>
  </si>
  <si>
    <t>Readville Layover Track Expansion</t>
  </si>
  <si>
    <t>Security Systems at Yards/Carhouses</t>
  </si>
  <si>
    <t>Rte. 1A Bridge Project (Ipswich)</t>
  </si>
  <si>
    <t>River Street Bridge (Boston)</t>
  </si>
  <si>
    <t>Green Line Arborway Restoration</t>
  </si>
  <si>
    <t>Foxboro Ridership Analysis</t>
  </si>
  <si>
    <t>Worcester Freight Line Improvements</t>
  </si>
  <si>
    <t>Silver Line &amp; Beyond - Route 28 BRT</t>
  </si>
  <si>
    <t>FY04 Homeland Security Program</t>
  </si>
  <si>
    <t>FY06 Homeland Security Funds [EOPSS]</t>
  </si>
  <si>
    <t>FY97-FY99 Homeland Security Funds</t>
  </si>
  <si>
    <t>Miscellaneous Efforts</t>
  </si>
  <si>
    <t>Onboard Surveys</t>
  </si>
  <si>
    <t>Security Systems Improvements</t>
  </si>
  <si>
    <t>RED/ORANGE LINE VEHICLE PROCUREMENT [13-17 CIP]</t>
  </si>
  <si>
    <t>RED LINE CAR RETROFIT (#1-#2)</t>
  </si>
  <si>
    <t>GL LEASE TERMINATION</t>
  </si>
  <si>
    <t>LIGHT RAIL VEHICLE EVALUATION</t>
  </si>
  <si>
    <t>LEASE TERMINATION PROGRAM</t>
  </si>
  <si>
    <t>COMM RAIL COACHES/GROWTH (15)</t>
  </si>
  <si>
    <t>REPAIR OF COACHES/ LOCOMOTIVE</t>
  </si>
  <si>
    <t>MID-LIFE OVERHAUL (12) (F40PH-2M)</t>
  </si>
  <si>
    <t>REIMBURSABLE CR VEHICLES</t>
  </si>
  <si>
    <t>SWITCHER LOCOMOTIVES-5307 FUNDS</t>
  </si>
  <si>
    <t>SWITCHER LOCOMOTIVES-CMAQ FUNDS</t>
  </si>
  <si>
    <t>SWITCHER LOCOMOTIVES</t>
  </si>
  <si>
    <t>175 NEOPLAN ECD BUSES (CREDIT)</t>
  </si>
  <si>
    <t>CNG BUS PROCUREMENT (489)</t>
  </si>
  <si>
    <t>ZERO SERIES BUS REBUILD</t>
  </si>
  <si>
    <t>BUS OPERATIONS CAPITAL INITIATIVES</t>
  </si>
  <si>
    <t>RTA BUS PROCUREMENT ENG/DESIGN</t>
  </si>
  <si>
    <t>FY03-05 SMI INITIATIVES</t>
  </si>
  <si>
    <t>FY06-07 SMI INITIATIVES (BOND)</t>
  </si>
  <si>
    <t>FY09 SMI INITIATIVES</t>
  </si>
  <si>
    <t>E&amp;M INITIATIVES (FY11)</t>
  </si>
  <si>
    <t>E&amp;M INITIATIVES (FY12)</t>
  </si>
  <si>
    <t>GRADE CROSSING SAFETY PROGRAM</t>
  </si>
  <si>
    <t>BIKE PATH - BELMONT, CAMBRIDGE, SOMERVILLE</t>
  </si>
  <si>
    <t>BLUE LINE SIGNAL IMPROV ($521,862 moved to 900331-C92 on 5/25/12 )</t>
  </si>
  <si>
    <t>REAL TIME LED SIGNAGE ENHANCE</t>
  </si>
  <si>
    <t>CUSTOMER CARE CENTER</t>
  </si>
  <si>
    <t>ASHMONT STATION MOD PHASE II</t>
  </si>
  <si>
    <t>STATION MGT PROGRAM</t>
  </si>
  <si>
    <t>FY08 STATION UPGRADES</t>
  </si>
  <si>
    <t>MELROSE CR STATION IMPROVE</t>
  </si>
  <si>
    <t>CANTON JUNCTION</t>
  </si>
  <si>
    <t>R0WE'S WHARF STUDY</t>
  </si>
  <si>
    <t>WONDERLAND TRANSIT PLAZA-MWORK</t>
  </si>
  <si>
    <t>SYSTEMWIDE STATION SIGNAGE</t>
  </si>
  <si>
    <t>WILMINGTON STATION &amp; PARKING</t>
  </si>
  <si>
    <t>NEWBURYPORT IMPROVEMENTS</t>
  </si>
  <si>
    <t>SALEM/BEVERLY PARKING</t>
  </si>
  <si>
    <t>QUINCY SHIPYARD - PARKING IMPROVEMENTS</t>
  </si>
  <si>
    <t>QUINCY SHIPYARD - LAND ACQUISITION</t>
  </si>
  <si>
    <t>QUINCY SHIPYARD - CRANE REMOVAL</t>
  </si>
  <si>
    <t>VARIOUS EQUIPMENT INCLUDING IN GROUND  LATHE</t>
  </si>
  <si>
    <t>READVILLE LAYOVER TRACK EXPANSION</t>
  </si>
  <si>
    <t>WELLINGTON BUS MAINTENANCE FACILITY</t>
  </si>
  <si>
    <t>NEW BEDFORD 3 BRIDGE -FRA ARRA</t>
  </si>
  <si>
    <t>RTE. 1A BRIDGE PROJECT (IPSWICH)</t>
  </si>
  <si>
    <t>FY99 SEC 5307 INFRASTRUCTURE</t>
  </si>
  <si>
    <t>FY04 BRIDGE PROGRAM</t>
  </si>
  <si>
    <t>BLUE LINE TUNNELS</t>
  </si>
  <si>
    <t>AFC System Upgrade</t>
  </si>
  <si>
    <t>COMM RAIL INFRA INITIATIVES</t>
  </si>
  <si>
    <t>FY09 -13 CR TRACK &amp; SIGNAL</t>
  </si>
  <si>
    <t>FY 12 CR INITIATIVES-SUPPLEMENTAL WORK - OPENED 4/10/13</t>
  </si>
  <si>
    <t>FOXBORO RIDERSHIP ANALYSIS</t>
  </si>
  <si>
    <t>WORCESTER FREIGHT RAIL (BEFORE UNDER R07A38-G72)</t>
  </si>
  <si>
    <t>MATTAPAN BUS RAPID TRANSIT - DESIGN</t>
  </si>
  <si>
    <t>FY04 HOMELAND SECURITY</t>
  </si>
  <si>
    <t>COMMUNICATION/SYSTEMWIDE/GENERAL</t>
  </si>
  <si>
    <t>STATION/SYSTEMWIDE/PROCUREMENT</t>
  </si>
  <si>
    <t>STATION/SYSTEMWIDE/SAFETY</t>
  </si>
  <si>
    <t>BUS MAINT/FACILITIES</t>
  </si>
  <si>
    <t>FACILITY/SYSTEM/SAFETY</t>
  </si>
  <si>
    <t>STATIONS/SYSTEMWIDE/SAFETY</t>
  </si>
  <si>
    <t>THREAT &amp; VULNERABILITY ASSESS</t>
  </si>
  <si>
    <t>DEVP'T/SYSTEM/GENERAL</t>
  </si>
  <si>
    <t>CCTV-GREEN LINE</t>
  </si>
  <si>
    <t>SYSTEMWIDE/SYSTEM/GENERAL</t>
  </si>
  <si>
    <t>SYSTEMWIDE/SYSTEM/SAFETY</t>
  </si>
  <si>
    <t>RADIO INTEROPERABILITY</t>
  </si>
  <si>
    <t>INTELLIGENCE ANALYST</t>
  </si>
  <si>
    <t>RADIO INTEROPERABILITY (UASI)</t>
  </si>
  <si>
    <t>FY97 BYRNE GRANT-POLICE COMM.</t>
  </si>
  <si>
    <t>FY98 BYRNE GRANT-POLICE INFO</t>
  </si>
  <si>
    <t>FY98-EOPS-COMMUNITY POLICING</t>
  </si>
  <si>
    <t>FY99 ANTI TERROR GRANT-POLICE</t>
  </si>
  <si>
    <t>MBTA ON BOARD SURVEYS</t>
  </si>
  <si>
    <t>SALE OF ASSETS - VARIOUS TRANSIT SECURITY IMPROVEMENTS</t>
  </si>
  <si>
    <t>Green Line Extension - Federal</t>
  </si>
  <si>
    <t>Green Line Extension - State</t>
  </si>
  <si>
    <t>WACHUSETT EXTENSION PROJECT</t>
  </si>
  <si>
    <t>FALL RIVER/NEW BEDFORD EXT</t>
  </si>
  <si>
    <t>South Coast Rail Planning</t>
  </si>
  <si>
    <t>L33111</t>
  </si>
  <si>
    <t>R11A12</t>
  </si>
  <si>
    <t>R11A23</t>
  </si>
  <si>
    <t>X29</t>
  </si>
  <si>
    <t>R13A13</t>
  </si>
  <si>
    <t>L20508</t>
  </si>
  <si>
    <t>P10001</t>
  </si>
  <si>
    <t>90RI04</t>
  </si>
  <si>
    <t>R09A24</t>
  </si>
  <si>
    <t>900551</t>
  </si>
  <si>
    <t>950006</t>
  </si>
  <si>
    <t>R10A05</t>
  </si>
  <si>
    <t>S13A12</t>
  </si>
  <si>
    <t>V92</t>
  </si>
  <si>
    <t>267057</t>
  </si>
  <si>
    <t>R13A08</t>
  </si>
  <si>
    <t>S10005</t>
  </si>
  <si>
    <t>R11A19</t>
  </si>
  <si>
    <t>P11</t>
  </si>
  <si>
    <t>R01A17</t>
  </si>
  <si>
    <t>R09A25</t>
  </si>
  <si>
    <t>040044</t>
  </si>
  <si>
    <t>J90</t>
  </si>
  <si>
    <t>R07A10</t>
  </si>
  <si>
    <t>S08010</t>
  </si>
  <si>
    <t>S12007</t>
  </si>
  <si>
    <t>R01A19</t>
  </si>
  <si>
    <t>I66</t>
  </si>
  <si>
    <t>050110</t>
  </si>
  <si>
    <t>040036</t>
  </si>
  <si>
    <t>i03</t>
  </si>
  <si>
    <t>R05A12</t>
  </si>
  <si>
    <t>R09A19</t>
  </si>
  <si>
    <t>R07A41</t>
  </si>
  <si>
    <t>F74</t>
  </si>
  <si>
    <t>H79</t>
  </si>
  <si>
    <t>S10006</t>
  </si>
  <si>
    <t>H63</t>
  </si>
  <si>
    <t>B45</t>
  </si>
  <si>
    <t>S11006</t>
  </si>
  <si>
    <t>Y12</t>
  </si>
  <si>
    <t>C70</t>
  </si>
  <si>
    <t>G90</t>
  </si>
  <si>
    <t>S10002</t>
  </si>
  <si>
    <t>X75</t>
  </si>
  <si>
    <t>S09001</t>
  </si>
  <si>
    <t>X01</t>
  </si>
  <si>
    <t>Z20</t>
  </si>
  <si>
    <t>J05002</t>
  </si>
  <si>
    <t>X99</t>
  </si>
  <si>
    <t>J07002</t>
  </si>
  <si>
    <t>J00002</t>
  </si>
  <si>
    <t>J00003</t>
  </si>
  <si>
    <t>J00005</t>
  </si>
  <si>
    <t>J00008</t>
  </si>
  <si>
    <t>P08004</t>
  </si>
  <si>
    <t>390001</t>
  </si>
  <si>
    <t>N80</t>
  </si>
  <si>
    <t>900521</t>
  </si>
  <si>
    <t>s90</t>
  </si>
  <si>
    <t>S11001</t>
  </si>
  <si>
    <t>L20509</t>
  </si>
  <si>
    <t>K75</t>
  </si>
  <si>
    <t>Difference</t>
  </si>
  <si>
    <t>% Chg - 09-15</t>
  </si>
  <si>
    <t>Ann % Chg. - 09-15</t>
  </si>
  <si>
    <t>Planned State</t>
  </si>
  <si>
    <t>Planned Federal + MBTA</t>
  </si>
  <si>
    <t>Obligated State</t>
  </si>
  <si>
    <t>Obligated Federal + MBTA</t>
  </si>
  <si>
    <t>Actual State</t>
  </si>
  <si>
    <t>Actual Federal + MBTA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</si>
</sst>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;\(&quot;$&quot;#,##0.00\)"/>
    <numFmt numFmtId="165" formatCode="&quot;$&quot;#,##0.00"/>
    <numFmt numFmtId="166" formatCode="&quot;$&quot;#,##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1"/>
      <color theme="3"/>
      <name val="Calibri"/>
      <family val="2"/>
      <scheme val="minor"/>
    </font>
    <font>
      <b/>
      <sz val="11"/>
      <color indexed="8"/>
      <name val="Calibri"/>
      <family val="2"/>
    </font>
    <font>
      <sz val="11"/>
      <color theme="6" tint="-0.499984740745262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sz val="11"/>
      <color theme="5" tint="-0.249977111117893"/>
      <name val="Calibri"/>
      <family val="2"/>
      <scheme val="minor"/>
    </font>
    <font>
      <i/>
      <sz val="11"/>
      <color theme="5" tint="-0.249977111117893"/>
      <name val="Calibri"/>
      <family val="2"/>
      <scheme val="minor"/>
    </font>
    <font>
      <i/>
      <sz val="11"/>
      <color theme="0" tint="-0.499984740745262"/>
      <name val="Calibri"/>
      <family val="2"/>
      <scheme val="minor"/>
    </font>
    <font>
      <i/>
      <sz val="11"/>
      <color theme="6" tint="-0.499984740745262"/>
      <name val="Calibri"/>
      <family val="2"/>
      <scheme val="minor"/>
    </font>
    <font>
      <i/>
      <sz val="11"/>
      <color theme="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9">
    <xf numFmtId="0" fontId="0" fillId="0" borderId="0"/>
    <xf numFmtId="9" fontId="1" fillId="0" borderId="0" applyFont="0" applyFill="0" applyBorder="0" applyAlignment="0" applyProtection="0"/>
    <xf numFmtId="0" fontId="4" fillId="0" borderId="0"/>
    <xf numFmtId="0" fontId="6" fillId="0" borderId="0"/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2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4" fillId="0" borderId="0"/>
    <xf numFmtId="0" fontId="4" fillId="0" borderId="0"/>
  </cellStyleXfs>
  <cellXfs count="77">
    <xf numFmtId="0" fontId="0" fillId="0" borderId="0" xfId="0"/>
    <xf numFmtId="164" fontId="5" fillId="0" borderId="2" xfId="2" applyNumberFormat="1" applyFont="1" applyFill="1" applyBorder="1" applyAlignment="1">
      <alignment horizontal="right" wrapText="1"/>
    </xf>
    <xf numFmtId="0" fontId="5" fillId="0" borderId="2" xfId="2" applyFont="1" applyFill="1" applyBorder="1" applyAlignment="1">
      <alignment wrapText="1"/>
    </xf>
    <xf numFmtId="165" fontId="0" fillId="0" borderId="0" xfId="0" applyNumberFormat="1"/>
    <xf numFmtId="165" fontId="8" fillId="2" borderId="3" xfId="2" applyNumberFormat="1" applyFont="1" applyFill="1" applyBorder="1" applyAlignment="1">
      <alignment horizontal="center"/>
    </xf>
    <xf numFmtId="0" fontId="0" fillId="0" borderId="0" xfId="0"/>
    <xf numFmtId="9" fontId="0" fillId="0" borderId="0" xfId="1" applyFont="1"/>
    <xf numFmtId="0" fontId="0" fillId="0" borderId="0" xfId="0"/>
    <xf numFmtId="0" fontId="0" fillId="0" borderId="0" xfId="0"/>
    <xf numFmtId="9" fontId="8" fillId="2" borderId="3" xfId="1" applyFont="1" applyFill="1" applyBorder="1" applyAlignment="1">
      <alignment horizontal="center"/>
    </xf>
    <xf numFmtId="0" fontId="0" fillId="0" borderId="0" xfId="0"/>
    <xf numFmtId="0" fontId="0" fillId="0" borderId="0" xfId="0"/>
    <xf numFmtId="0" fontId="0" fillId="0" borderId="0" xfId="0"/>
    <xf numFmtId="0" fontId="3" fillId="0" borderId="0" xfId="0" applyFont="1"/>
    <xf numFmtId="164" fontId="5" fillId="0" borderId="5" xfId="2" applyNumberFormat="1" applyFont="1" applyFill="1" applyBorder="1" applyAlignment="1">
      <alignment horizontal="right" wrapText="1"/>
    </xf>
    <xf numFmtId="9" fontId="8" fillId="2" borderId="6" xfId="1" applyFont="1" applyFill="1" applyBorder="1" applyAlignment="1">
      <alignment horizontal="left"/>
    </xf>
    <xf numFmtId="0" fontId="5" fillId="0" borderId="9" xfId="2" applyFont="1" applyFill="1" applyBorder="1" applyAlignment="1">
      <alignment wrapText="1"/>
    </xf>
    <xf numFmtId="165" fontId="9" fillId="0" borderId="8" xfId="0" applyNumberFormat="1" applyFont="1" applyBorder="1"/>
    <xf numFmtId="165" fontId="2" fillId="0" borderId="7" xfId="0" applyNumberFormat="1" applyFont="1" applyBorder="1"/>
    <xf numFmtId="165" fontId="7" fillId="0" borderId="6" xfId="0" applyNumberFormat="1" applyFont="1" applyBorder="1"/>
    <xf numFmtId="166" fontId="0" fillId="0" borderId="0" xfId="0" applyNumberFormat="1"/>
    <xf numFmtId="166" fontId="3" fillId="0" borderId="0" xfId="0" applyNumberFormat="1" applyFont="1"/>
    <xf numFmtId="165" fontId="7" fillId="0" borderId="3" xfId="0" applyNumberFormat="1" applyFont="1" applyBorder="1"/>
    <xf numFmtId="166" fontId="7" fillId="0" borderId="3" xfId="0" applyNumberFormat="1" applyFont="1" applyBorder="1"/>
    <xf numFmtId="165" fontId="9" fillId="0" borderId="3" xfId="0" applyNumberFormat="1" applyFont="1" applyBorder="1"/>
    <xf numFmtId="166" fontId="9" fillId="0" borderId="3" xfId="0" applyNumberFormat="1" applyFont="1" applyBorder="1"/>
    <xf numFmtId="0" fontId="10" fillId="0" borderId="0" xfId="0" applyFont="1"/>
    <xf numFmtId="0" fontId="3" fillId="0" borderId="14" xfId="0" applyFont="1" applyBorder="1" applyAlignment="1">
      <alignment horizontal="center"/>
    </xf>
    <xf numFmtId="0" fontId="3" fillId="0" borderId="15" xfId="0" applyFont="1" applyBorder="1"/>
    <xf numFmtId="166" fontId="3" fillId="0" borderId="15" xfId="0" applyNumberFormat="1" applyFont="1" applyBorder="1" applyAlignment="1">
      <alignment horizontal="center"/>
    </xf>
    <xf numFmtId="166" fontId="3" fillId="0" borderId="16" xfId="0" applyNumberFormat="1" applyFont="1" applyBorder="1" applyAlignment="1">
      <alignment horizontal="center"/>
    </xf>
    <xf numFmtId="166" fontId="0" fillId="0" borderId="0" xfId="0" applyNumberFormat="1" applyAlignment="1">
      <alignment horizontal="center"/>
    </xf>
    <xf numFmtId="0" fontId="9" fillId="0" borderId="6" xfId="0" applyFont="1" applyBorder="1"/>
    <xf numFmtId="9" fontId="9" fillId="0" borderId="6" xfId="1" applyFont="1" applyBorder="1"/>
    <xf numFmtId="0" fontId="11" fillId="0" borderId="8" xfId="0" applyFont="1" applyBorder="1"/>
    <xf numFmtId="9" fontId="11" fillId="0" borderId="8" xfId="1" applyFont="1" applyBorder="1"/>
    <xf numFmtId="0" fontId="12" fillId="0" borderId="7" xfId="0" applyFont="1" applyBorder="1"/>
    <xf numFmtId="9" fontId="12" fillId="0" borderId="7" xfId="1" applyFont="1" applyBorder="1"/>
    <xf numFmtId="0" fontId="13" fillId="0" borderId="0" xfId="0" applyFont="1" applyFill="1" applyBorder="1"/>
    <xf numFmtId="0" fontId="14" fillId="0" borderId="0" xfId="0" applyFont="1" applyFill="1" applyBorder="1"/>
    <xf numFmtId="0" fontId="15" fillId="0" borderId="0" xfId="0" applyFont="1"/>
    <xf numFmtId="0" fontId="16" fillId="0" borderId="0" xfId="0" applyFont="1"/>
    <xf numFmtId="165" fontId="11" fillId="0" borderId="3" xfId="0" applyNumberFormat="1" applyFont="1" applyBorder="1"/>
    <xf numFmtId="166" fontId="11" fillId="0" borderId="3" xfId="0" applyNumberFormat="1" applyFont="1" applyBorder="1"/>
    <xf numFmtId="0" fontId="5" fillId="2" borderId="1" xfId="18" applyFont="1" applyFill="1" applyBorder="1" applyAlignment="1">
      <alignment horizontal="center"/>
    </xf>
    <xf numFmtId="0" fontId="5" fillId="0" borderId="2" xfId="18" applyFont="1" applyFill="1" applyBorder="1" applyAlignment="1">
      <alignment wrapText="1"/>
    </xf>
    <xf numFmtId="0" fontId="8" fillId="2" borderId="1" xfId="18" applyFont="1" applyFill="1" applyBorder="1" applyAlignment="1">
      <alignment horizontal="center"/>
    </xf>
    <xf numFmtId="0" fontId="5" fillId="0" borderId="0" xfId="17" applyFont="1" applyFill="1" applyBorder="1" applyAlignment="1">
      <alignment wrapText="1"/>
    </xf>
    <xf numFmtId="164" fontId="5" fillId="0" borderId="2" xfId="18" applyNumberFormat="1" applyFont="1" applyFill="1" applyBorder="1" applyAlignment="1">
      <alignment horizontal="right" wrapText="1"/>
    </xf>
    <xf numFmtId="0" fontId="4" fillId="0" borderId="0" xfId="18"/>
    <xf numFmtId="0" fontId="5" fillId="0" borderId="5" xfId="18" applyFont="1" applyFill="1" applyBorder="1" applyAlignment="1">
      <alignment wrapText="1"/>
    </xf>
    <xf numFmtId="0" fontId="5" fillId="0" borderId="0" xfId="18" applyFont="1" applyFill="1" applyBorder="1" applyAlignment="1">
      <alignment wrapText="1"/>
    </xf>
    <xf numFmtId="0" fontId="5" fillId="2" borderId="4" xfId="2" applyFont="1" applyFill="1" applyBorder="1" applyAlignment="1">
      <alignment horizontal="center"/>
    </xf>
    <xf numFmtId="165" fontId="3" fillId="0" borderId="0" xfId="0" applyNumberFormat="1" applyFont="1"/>
    <xf numFmtId="165" fontId="3" fillId="0" borderId="0" xfId="0" applyNumberFormat="1" applyFont="1" applyAlignment="1">
      <alignment horizontal="center"/>
    </xf>
    <xf numFmtId="166" fontId="7" fillId="0" borderId="17" xfId="0" applyNumberFormat="1" applyFont="1" applyBorder="1"/>
    <xf numFmtId="166" fontId="9" fillId="0" borderId="17" xfId="0" applyNumberFormat="1" applyFont="1" applyBorder="1"/>
    <xf numFmtId="166" fontId="11" fillId="0" borderId="17" xfId="0" applyNumberFormat="1" applyFont="1" applyBorder="1"/>
    <xf numFmtId="9" fontId="0" fillId="0" borderId="11" xfId="1" applyFont="1" applyBorder="1" applyAlignment="1">
      <alignment horizontal="center"/>
    </xf>
    <xf numFmtId="9" fontId="0" fillId="0" borderId="18" xfId="1" applyFont="1" applyBorder="1" applyAlignment="1">
      <alignment horizontal="center"/>
    </xf>
    <xf numFmtId="9" fontId="0" fillId="0" borderId="12" xfId="1" applyFont="1" applyBorder="1" applyAlignment="1">
      <alignment horizontal="center"/>
    </xf>
    <xf numFmtId="9" fontId="0" fillId="0" borderId="13" xfId="1" applyFont="1" applyBorder="1" applyAlignment="1">
      <alignment horizontal="center"/>
    </xf>
    <xf numFmtId="9" fontId="3" fillId="0" borderId="19" xfId="1" applyFont="1" applyBorder="1" applyAlignment="1">
      <alignment horizontal="center"/>
    </xf>
    <xf numFmtId="9" fontId="3" fillId="0" borderId="20" xfId="1" applyFont="1" applyBorder="1" applyAlignment="1">
      <alignment horizontal="center"/>
    </xf>
    <xf numFmtId="0" fontId="0" fillId="0" borderId="0" xfId="0" applyAlignment="1">
      <alignment wrapText="1"/>
    </xf>
    <xf numFmtId="166" fontId="0" fillId="0" borderId="0" xfId="0" applyNumberFormat="1" applyAlignment="1">
      <alignment wrapText="1"/>
    </xf>
    <xf numFmtId="165" fontId="0" fillId="0" borderId="10" xfId="0" applyNumberFormat="1" applyBorder="1" applyAlignment="1">
      <alignment horizontal="center"/>
    </xf>
    <xf numFmtId="165" fontId="0" fillId="0" borderId="6" xfId="0" applyNumberFormat="1" applyBorder="1" applyAlignment="1">
      <alignment horizontal="right" vertical="center"/>
    </xf>
    <xf numFmtId="165" fontId="0" fillId="0" borderId="8" xfId="0" applyNumberFormat="1" applyBorder="1" applyAlignment="1">
      <alignment horizontal="right" vertical="center"/>
    </xf>
    <xf numFmtId="165" fontId="0" fillId="0" borderId="7" xfId="0" applyNumberFormat="1" applyBorder="1" applyAlignment="1">
      <alignment horizontal="right" vertical="center"/>
    </xf>
    <xf numFmtId="0" fontId="0" fillId="0" borderId="0" xfId="0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165" fontId="0" fillId="0" borderId="11" xfId="0" applyNumberFormat="1" applyBorder="1" applyAlignment="1">
      <alignment horizontal="center" vertical="center"/>
    </xf>
    <xf numFmtId="165" fontId="0" fillId="0" borderId="12" xfId="0" applyNumberFormat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</cellXfs>
  <cellStyles count="19">
    <cellStyle name="Comma [0] 2" xfId="4"/>
    <cellStyle name="Comma 2" xfId="5"/>
    <cellStyle name="Comma 3" xfId="6"/>
    <cellStyle name="Comma 4" xfId="7"/>
    <cellStyle name="Comma 5" xfId="8"/>
    <cellStyle name="Comma 6" xfId="9"/>
    <cellStyle name="Currency [0] 2" xfId="10"/>
    <cellStyle name="Currency 2" xfId="11"/>
    <cellStyle name="Currency 3" xfId="12"/>
    <cellStyle name="Currency 4" xfId="13"/>
    <cellStyle name="Currency 5" xfId="14"/>
    <cellStyle name="Currency 6" xfId="15"/>
    <cellStyle name="Normal" xfId="0" builtinId="0"/>
    <cellStyle name="Normal 2" xfId="3"/>
    <cellStyle name="Normal_Percentages" xfId="18"/>
    <cellStyle name="Normal_Sheet1" xfId="2"/>
    <cellStyle name="Normal_Sheet3" xfId="17"/>
    <cellStyle name="Percent" xfId="1" builtinId="5"/>
    <cellStyle name="Percent 2" xfId="1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3.xml"/><Relationship Id="rId3" Type="http://schemas.openxmlformats.org/officeDocument/2006/relationships/chartsheet" Target="chartsheets/sheet3.xml"/><Relationship Id="rId7" Type="http://schemas.openxmlformats.org/officeDocument/2006/relationships/worksheet" Target="worksheets/sheet2.xml"/><Relationship Id="rId12" Type="http://schemas.openxmlformats.org/officeDocument/2006/relationships/calcChain" Target="calcChain.xml"/><Relationship Id="rId2" Type="http://schemas.openxmlformats.org/officeDocument/2006/relationships/chartsheet" Target="chartsheets/sheet2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5" Type="http://schemas.openxmlformats.org/officeDocument/2006/relationships/chartsheet" Target="chartsheets/sheet5.xml"/><Relationship Id="rId10" Type="http://schemas.openxmlformats.org/officeDocument/2006/relationships/styles" Target="styles.xml"/><Relationship Id="rId4" Type="http://schemas.openxmlformats.org/officeDocument/2006/relationships/chartsheet" Target="chart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700"/>
            </a:pPr>
            <a:r>
              <a:rPr lang="en-US" sz="1700" b="1" i="0" baseline="0"/>
              <a:t>CHART 1: MBTA Planned and Obligated Capital Spend vs. Actual Capital Spend, State Funding, FY2009-FY2015, in millions of dollars</a:t>
            </a:r>
            <a:endParaRPr lang="en-US" sz="1700"/>
          </a:p>
        </c:rich>
      </c:tx>
      <c:layout>
        <c:manualLayout>
          <c:xMode val="edge"/>
          <c:yMode val="edge"/>
          <c:x val="1.8840861249053015E-2"/>
          <c:y val="1.391566449880757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7692280006534151E-2"/>
          <c:y val="0.14839749148624395"/>
          <c:w val="0.90809753513555413"/>
          <c:h val="0.6837503232378776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Absolutes!$B$24</c:f>
              <c:strCache>
                <c:ptCount val="1"/>
                <c:pt idx="0">
                  <c:v>Planned capital spend (1)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</c:spPr>
          <c:invertIfNegative val="0"/>
          <c:dLbls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Absolutes!$C$20:$I$20</c:f>
              <c:strCache>
                <c:ptCount val="7"/>
                <c:pt idx="0">
                  <c:v>FY09 (4)</c:v>
                </c:pt>
                <c:pt idx="1">
                  <c:v>FY10</c:v>
                </c:pt>
                <c:pt idx="2">
                  <c:v>FY11</c:v>
                </c:pt>
                <c:pt idx="3">
                  <c:v>FY12</c:v>
                </c:pt>
                <c:pt idx="4">
                  <c:v>FY13</c:v>
                </c:pt>
                <c:pt idx="5">
                  <c:v>FY14</c:v>
                </c:pt>
                <c:pt idx="6">
                  <c:v>FY15 (5)</c:v>
                </c:pt>
              </c:strCache>
            </c:strRef>
          </c:cat>
          <c:val>
            <c:numRef>
              <c:f>Absolutes!$C$24:$I$24</c:f>
              <c:numCache>
                <c:formatCode>"$"#,##0</c:formatCode>
                <c:ptCount val="7"/>
                <c:pt idx="1">
                  <c:v>41</c:v>
                </c:pt>
                <c:pt idx="2">
                  <c:v>115</c:v>
                </c:pt>
                <c:pt idx="3">
                  <c:v>243.49720199999999</c:v>
                </c:pt>
                <c:pt idx="4">
                  <c:v>161.616952</c:v>
                </c:pt>
                <c:pt idx="5">
                  <c:v>659.32532500000002</c:v>
                </c:pt>
                <c:pt idx="6">
                  <c:v>561.9533564239</c:v>
                </c:pt>
              </c:numCache>
            </c:numRef>
          </c:val>
        </c:ser>
        <c:ser>
          <c:idx val="1"/>
          <c:order val="1"/>
          <c:tx>
            <c:strRef>
              <c:f>Absolutes!$B$25</c:f>
              <c:strCache>
                <c:ptCount val="1"/>
                <c:pt idx="0">
                  <c:v>Obligated capital spend (2)</c:v>
                </c:pt>
              </c:strCache>
            </c:strRef>
          </c:tx>
          <c:spPr>
            <a:solidFill>
              <a:schemeClr val="accent3">
                <a:lumMod val="50000"/>
              </a:schemeClr>
            </a:solidFill>
          </c:spPr>
          <c:invertIfNegative val="0"/>
          <c:dLbls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Absolutes!$C$20:$I$20</c:f>
              <c:strCache>
                <c:ptCount val="7"/>
                <c:pt idx="0">
                  <c:v>FY09 (4)</c:v>
                </c:pt>
                <c:pt idx="1">
                  <c:v>FY10</c:v>
                </c:pt>
                <c:pt idx="2">
                  <c:v>FY11</c:v>
                </c:pt>
                <c:pt idx="3">
                  <c:v>FY12</c:v>
                </c:pt>
                <c:pt idx="4">
                  <c:v>FY13</c:v>
                </c:pt>
                <c:pt idx="5">
                  <c:v>FY14</c:v>
                </c:pt>
                <c:pt idx="6">
                  <c:v>FY15 (5)</c:v>
                </c:pt>
              </c:strCache>
            </c:strRef>
          </c:cat>
          <c:val>
            <c:numRef>
              <c:f>Absolutes!$C$25:$I$25</c:f>
              <c:numCache>
                <c:formatCode>"$"#,##0</c:formatCode>
                <c:ptCount val="7"/>
                <c:pt idx="0">
                  <c:v>54.215713000000001</c:v>
                </c:pt>
                <c:pt idx="1">
                  <c:v>35.692337999999999</c:v>
                </c:pt>
                <c:pt idx="2">
                  <c:v>67.434578000000002</c:v>
                </c:pt>
                <c:pt idx="3">
                  <c:v>116.200641</c:v>
                </c:pt>
                <c:pt idx="4">
                  <c:v>118.004429</c:v>
                </c:pt>
                <c:pt idx="5">
                  <c:v>79.296505999999994</c:v>
                </c:pt>
                <c:pt idx="6">
                  <c:v>44.96998181</c:v>
                </c:pt>
              </c:numCache>
            </c:numRef>
          </c:val>
        </c:ser>
        <c:ser>
          <c:idx val="2"/>
          <c:order val="2"/>
          <c:tx>
            <c:strRef>
              <c:f>Absolutes!$B$26</c:f>
              <c:strCache>
                <c:ptCount val="1"/>
                <c:pt idx="0">
                  <c:v>Actual capital spend (3)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</c:spPr>
          <c:invertIfNegative val="0"/>
          <c:dLbls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Absolutes!$C$20:$I$20</c:f>
              <c:strCache>
                <c:ptCount val="7"/>
                <c:pt idx="0">
                  <c:v>FY09 (4)</c:v>
                </c:pt>
                <c:pt idx="1">
                  <c:v>FY10</c:v>
                </c:pt>
                <c:pt idx="2">
                  <c:v>FY11</c:v>
                </c:pt>
                <c:pt idx="3">
                  <c:v>FY12</c:v>
                </c:pt>
                <c:pt idx="4">
                  <c:v>FY13</c:v>
                </c:pt>
                <c:pt idx="5">
                  <c:v>FY14</c:v>
                </c:pt>
                <c:pt idx="6">
                  <c:v>FY15 (5)</c:v>
                </c:pt>
              </c:strCache>
            </c:strRef>
          </c:cat>
          <c:val>
            <c:numRef>
              <c:f>Absolutes!$C$26:$I$26</c:f>
              <c:numCache>
                <c:formatCode>"$"#,##0</c:formatCode>
                <c:ptCount val="7"/>
                <c:pt idx="0">
                  <c:v>34.171160850000007</c:v>
                </c:pt>
                <c:pt idx="1">
                  <c:v>28.369248429999999</c:v>
                </c:pt>
                <c:pt idx="2">
                  <c:v>46.501983100000004</c:v>
                </c:pt>
                <c:pt idx="3">
                  <c:v>66.821327269999998</c:v>
                </c:pt>
                <c:pt idx="4">
                  <c:v>93.320734340000001</c:v>
                </c:pt>
                <c:pt idx="5">
                  <c:v>156.99225253</c:v>
                </c:pt>
                <c:pt idx="6">
                  <c:v>163.97705728585365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9"/>
        <c:overlap val="-9"/>
        <c:axId val="126925440"/>
        <c:axId val="126931328"/>
      </c:barChart>
      <c:catAx>
        <c:axId val="126925440"/>
        <c:scaling>
          <c:orientation val="minMax"/>
        </c:scaling>
        <c:delete val="0"/>
        <c:axPos val="b"/>
        <c:majorTickMark val="out"/>
        <c:minorTickMark val="none"/>
        <c:tickLblPos val="nextTo"/>
        <c:crossAx val="126931328"/>
        <c:crosses val="autoZero"/>
        <c:auto val="1"/>
        <c:lblAlgn val="ctr"/>
        <c:lblOffset val="100"/>
        <c:noMultiLvlLbl val="0"/>
      </c:catAx>
      <c:valAx>
        <c:axId val="126931328"/>
        <c:scaling>
          <c:orientation val="minMax"/>
        </c:scaling>
        <c:delete val="0"/>
        <c:axPos val="l"/>
        <c:majorGridlines/>
        <c:numFmt formatCode="&quot;$&quot;#,##0" sourceLinked="1"/>
        <c:majorTickMark val="out"/>
        <c:minorTickMark val="none"/>
        <c:tickLblPos val="nextTo"/>
        <c:crossAx val="12692544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8361445160480803"/>
          <c:y val="1.8275540801229215E-2"/>
          <c:w val="0.18854980993716336"/>
          <c:h val="0.10949286529684912"/>
        </c:manualLayout>
      </c:layout>
      <c:overlay val="0"/>
    </c:legend>
    <c:plotVisOnly val="1"/>
    <c:dispBlanksAs val="gap"/>
    <c:showDLblsOverMax val="0"/>
  </c:chart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/>
            </a:pPr>
            <a:r>
              <a:rPr lang="en-US" sz="1700" b="1" i="0" baseline="0">
                <a:latin typeface="+mn-lt"/>
              </a:rPr>
              <a:t>CHART 1: MBTA Planned and Obligated Capital Spend vs. Actual Capital Spend, State Funding, FY2009-FY2015, in millions of dollars</a:t>
            </a:r>
          </a:p>
        </c:rich>
      </c:tx>
      <c:layout>
        <c:manualLayout>
          <c:xMode val="edge"/>
          <c:yMode val="edge"/>
          <c:x val="1.884086124905298E-2"/>
          <c:y val="1.391566449880756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7692280006534067E-2"/>
          <c:y val="0.14839749148624365"/>
          <c:w val="0.90809753513555413"/>
          <c:h val="0.683750323237877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Absolutes!$B$21</c:f>
              <c:strCache>
                <c:ptCount val="1"/>
                <c:pt idx="0">
                  <c:v>Planned capital spend (1)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</c:spPr>
          <c:invertIfNegative val="0"/>
          <c:dLbls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Absolutes!$C$20:$I$20</c:f>
              <c:strCache>
                <c:ptCount val="7"/>
                <c:pt idx="0">
                  <c:v>FY09 (4)</c:v>
                </c:pt>
                <c:pt idx="1">
                  <c:v>FY10</c:v>
                </c:pt>
                <c:pt idx="2">
                  <c:v>FY11</c:v>
                </c:pt>
                <c:pt idx="3">
                  <c:v>FY12</c:v>
                </c:pt>
                <c:pt idx="4">
                  <c:v>FY13</c:v>
                </c:pt>
                <c:pt idx="5">
                  <c:v>FY14</c:v>
                </c:pt>
                <c:pt idx="6">
                  <c:v>FY15 (5)</c:v>
                </c:pt>
              </c:strCache>
            </c:strRef>
          </c:cat>
          <c:val>
            <c:numRef>
              <c:f>Absolutes!$C$21:$I$21</c:f>
              <c:numCache>
                <c:formatCode>"$"#,##0</c:formatCode>
                <c:ptCount val="7"/>
                <c:pt idx="1">
                  <c:v>718</c:v>
                </c:pt>
                <c:pt idx="2">
                  <c:v>775</c:v>
                </c:pt>
                <c:pt idx="3">
                  <c:v>882.99950100000001</c:v>
                </c:pt>
                <c:pt idx="4">
                  <c:v>800.13380600000005</c:v>
                </c:pt>
                <c:pt idx="5">
                  <c:v>1330.320526</c:v>
                </c:pt>
                <c:pt idx="6">
                  <c:v>1292.083391345036</c:v>
                </c:pt>
              </c:numCache>
            </c:numRef>
          </c:val>
        </c:ser>
        <c:ser>
          <c:idx val="1"/>
          <c:order val="1"/>
          <c:tx>
            <c:strRef>
              <c:f>Absolutes!$B$22</c:f>
              <c:strCache>
                <c:ptCount val="1"/>
                <c:pt idx="0">
                  <c:v>Obligated capital spend (2)</c:v>
                </c:pt>
              </c:strCache>
            </c:strRef>
          </c:tx>
          <c:spPr>
            <a:solidFill>
              <a:schemeClr val="accent3">
                <a:lumMod val="50000"/>
              </a:schemeClr>
            </a:solidFill>
          </c:spPr>
          <c:invertIfNegative val="0"/>
          <c:dLbls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Absolutes!$C$20:$I$20</c:f>
              <c:strCache>
                <c:ptCount val="7"/>
                <c:pt idx="0">
                  <c:v>FY09 (4)</c:v>
                </c:pt>
                <c:pt idx="1">
                  <c:v>FY10</c:v>
                </c:pt>
                <c:pt idx="2">
                  <c:v>FY11</c:v>
                </c:pt>
                <c:pt idx="3">
                  <c:v>FY12</c:v>
                </c:pt>
                <c:pt idx="4">
                  <c:v>FY13</c:v>
                </c:pt>
                <c:pt idx="5">
                  <c:v>FY14</c:v>
                </c:pt>
                <c:pt idx="6">
                  <c:v>FY15 (5)</c:v>
                </c:pt>
              </c:strCache>
            </c:strRef>
          </c:cat>
          <c:val>
            <c:numRef>
              <c:f>Absolutes!$C$22:$I$22</c:f>
              <c:numCache>
                <c:formatCode>"$"#,##0</c:formatCode>
                <c:ptCount val="7"/>
                <c:pt idx="0">
                  <c:v>694.82347400000003</c:v>
                </c:pt>
                <c:pt idx="1">
                  <c:v>631.17735300000004</c:v>
                </c:pt>
                <c:pt idx="2">
                  <c:v>917.29312800000002</c:v>
                </c:pt>
                <c:pt idx="3">
                  <c:v>1039.433436</c:v>
                </c:pt>
                <c:pt idx="4">
                  <c:v>875.96051299999999</c:v>
                </c:pt>
                <c:pt idx="5">
                  <c:v>936.89536699999996</c:v>
                </c:pt>
                <c:pt idx="6">
                  <c:v>789.78493667999987</c:v>
                </c:pt>
              </c:numCache>
            </c:numRef>
          </c:val>
        </c:ser>
        <c:ser>
          <c:idx val="2"/>
          <c:order val="2"/>
          <c:tx>
            <c:strRef>
              <c:f>Absolutes!$B$23</c:f>
              <c:strCache>
                <c:ptCount val="1"/>
                <c:pt idx="0">
                  <c:v>Actual capital spend (3)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</c:spPr>
          <c:invertIfNegative val="0"/>
          <c:dLbls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Absolutes!$C$20:$I$20</c:f>
              <c:strCache>
                <c:ptCount val="7"/>
                <c:pt idx="0">
                  <c:v>FY09 (4)</c:v>
                </c:pt>
                <c:pt idx="1">
                  <c:v>FY10</c:v>
                </c:pt>
                <c:pt idx="2">
                  <c:v>FY11</c:v>
                </c:pt>
                <c:pt idx="3">
                  <c:v>FY12</c:v>
                </c:pt>
                <c:pt idx="4">
                  <c:v>FY13</c:v>
                </c:pt>
                <c:pt idx="5">
                  <c:v>FY14</c:v>
                </c:pt>
                <c:pt idx="6">
                  <c:v>FY15 (5)</c:v>
                </c:pt>
              </c:strCache>
            </c:strRef>
          </c:cat>
          <c:val>
            <c:numRef>
              <c:f>Absolutes!$C$23:$I$23</c:f>
              <c:numCache>
                <c:formatCode>"$"#,##0</c:formatCode>
                <c:ptCount val="7"/>
                <c:pt idx="0">
                  <c:v>494.88715685999995</c:v>
                </c:pt>
                <c:pt idx="1">
                  <c:v>376.55474403000011</c:v>
                </c:pt>
                <c:pt idx="2">
                  <c:v>397.32731829999983</c:v>
                </c:pt>
                <c:pt idx="3">
                  <c:v>407.66335413999968</c:v>
                </c:pt>
                <c:pt idx="4">
                  <c:v>492.9992786200001</c:v>
                </c:pt>
                <c:pt idx="5">
                  <c:v>630.73381104000021</c:v>
                </c:pt>
                <c:pt idx="6">
                  <c:v>702.01199561365854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9"/>
        <c:overlap val="-9"/>
        <c:axId val="127472000"/>
        <c:axId val="127473536"/>
      </c:barChart>
      <c:catAx>
        <c:axId val="127472000"/>
        <c:scaling>
          <c:orientation val="minMax"/>
        </c:scaling>
        <c:delete val="0"/>
        <c:axPos val="b"/>
        <c:majorTickMark val="out"/>
        <c:minorTickMark val="none"/>
        <c:tickLblPos val="nextTo"/>
        <c:crossAx val="127473536"/>
        <c:crosses val="autoZero"/>
        <c:auto val="1"/>
        <c:lblAlgn val="ctr"/>
        <c:lblOffset val="100"/>
        <c:noMultiLvlLbl val="0"/>
      </c:catAx>
      <c:valAx>
        <c:axId val="127473536"/>
        <c:scaling>
          <c:orientation val="minMax"/>
        </c:scaling>
        <c:delete val="0"/>
        <c:axPos val="l"/>
        <c:majorGridlines/>
        <c:numFmt formatCode="&quot;$&quot;#,##0" sourceLinked="1"/>
        <c:majorTickMark val="out"/>
        <c:minorTickMark val="none"/>
        <c:tickLblPos val="nextTo"/>
        <c:crossAx val="12747200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8361445160480725"/>
          <c:y val="1.8275540801229215E-2"/>
          <c:w val="0.18854980993716308"/>
          <c:h val="0.10949286529684912"/>
        </c:manualLayout>
      </c:layout>
      <c:overlay val="0"/>
    </c:legend>
    <c:plotVisOnly val="1"/>
    <c:dispBlanksAs val="gap"/>
    <c:showDLblsOverMax val="0"/>
  </c:chart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700"/>
            </a:pPr>
            <a:r>
              <a:rPr lang="en-US" sz="1700" b="1" i="0" baseline="0"/>
              <a:t>CHART 3: MBTA Planned and Obligated Capital Spend vs. Actual Capital Spend Federal/MBTA Funding, FY2009-FY2015, in millions of dollars</a:t>
            </a:r>
          </a:p>
        </c:rich>
      </c:tx>
      <c:layout>
        <c:manualLayout>
          <c:xMode val="edge"/>
          <c:yMode val="edge"/>
          <c:x val="1.8840861249053008E-2"/>
          <c:y val="1.391566449880757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7692280006534137E-2"/>
          <c:y val="0.1483974914862439"/>
          <c:w val="0.90809753513555413"/>
          <c:h val="0.683750323237877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Absolutes!$B$27</c:f>
              <c:strCache>
                <c:ptCount val="1"/>
                <c:pt idx="0">
                  <c:v>Planned capital spend (1)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</c:spPr>
          <c:invertIfNegative val="0"/>
          <c:dLbls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Absolutes!$C$20:$I$20</c:f>
              <c:strCache>
                <c:ptCount val="7"/>
                <c:pt idx="0">
                  <c:v>FY09 (4)</c:v>
                </c:pt>
                <c:pt idx="1">
                  <c:v>FY10</c:v>
                </c:pt>
                <c:pt idx="2">
                  <c:v>FY11</c:v>
                </c:pt>
                <c:pt idx="3">
                  <c:v>FY12</c:v>
                </c:pt>
                <c:pt idx="4">
                  <c:v>FY13</c:v>
                </c:pt>
                <c:pt idx="5">
                  <c:v>FY14</c:v>
                </c:pt>
                <c:pt idx="6">
                  <c:v>FY15 (5)</c:v>
                </c:pt>
              </c:strCache>
            </c:strRef>
          </c:cat>
          <c:val>
            <c:numRef>
              <c:f>Absolutes!$C$27:$I$27</c:f>
              <c:numCache>
                <c:formatCode>"$"#,##0</c:formatCode>
                <c:ptCount val="7"/>
                <c:pt idx="1">
                  <c:v>676</c:v>
                </c:pt>
                <c:pt idx="2">
                  <c:v>660</c:v>
                </c:pt>
                <c:pt idx="3">
                  <c:v>639.50229899999999</c:v>
                </c:pt>
                <c:pt idx="4">
                  <c:v>638.51685399999997</c:v>
                </c:pt>
                <c:pt idx="5">
                  <c:v>670.99520099999995</c:v>
                </c:pt>
                <c:pt idx="6">
                  <c:v>730.13003492113603</c:v>
                </c:pt>
              </c:numCache>
            </c:numRef>
          </c:val>
        </c:ser>
        <c:ser>
          <c:idx val="1"/>
          <c:order val="1"/>
          <c:tx>
            <c:strRef>
              <c:f>Absolutes!$B$28</c:f>
              <c:strCache>
                <c:ptCount val="1"/>
                <c:pt idx="0">
                  <c:v>Obligated capital spend (2)</c:v>
                </c:pt>
              </c:strCache>
            </c:strRef>
          </c:tx>
          <c:spPr>
            <a:solidFill>
              <a:schemeClr val="accent3">
                <a:lumMod val="50000"/>
              </a:schemeClr>
            </a:solidFill>
          </c:spPr>
          <c:invertIfNegative val="0"/>
          <c:dLbls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Absolutes!$C$20:$I$20</c:f>
              <c:strCache>
                <c:ptCount val="7"/>
                <c:pt idx="0">
                  <c:v>FY09 (4)</c:v>
                </c:pt>
                <c:pt idx="1">
                  <c:v>FY10</c:v>
                </c:pt>
                <c:pt idx="2">
                  <c:v>FY11</c:v>
                </c:pt>
                <c:pt idx="3">
                  <c:v>FY12</c:v>
                </c:pt>
                <c:pt idx="4">
                  <c:v>FY13</c:v>
                </c:pt>
                <c:pt idx="5">
                  <c:v>FY14</c:v>
                </c:pt>
                <c:pt idx="6">
                  <c:v>FY15 (5)</c:v>
                </c:pt>
              </c:strCache>
            </c:strRef>
          </c:cat>
          <c:val>
            <c:numRef>
              <c:f>Absolutes!$C$28:$I$28</c:f>
              <c:numCache>
                <c:formatCode>"$"#,##0</c:formatCode>
                <c:ptCount val="7"/>
                <c:pt idx="0">
                  <c:v>640.60776099999998</c:v>
                </c:pt>
                <c:pt idx="1">
                  <c:v>595.48501499999998</c:v>
                </c:pt>
                <c:pt idx="2">
                  <c:v>849.85855000000004</c:v>
                </c:pt>
                <c:pt idx="3">
                  <c:v>923.23279500000001</c:v>
                </c:pt>
                <c:pt idx="4">
                  <c:v>757.95608400000003</c:v>
                </c:pt>
                <c:pt idx="5">
                  <c:v>857.59886100000006</c:v>
                </c:pt>
                <c:pt idx="6">
                  <c:v>744.81495486999984</c:v>
                </c:pt>
              </c:numCache>
            </c:numRef>
          </c:val>
        </c:ser>
        <c:ser>
          <c:idx val="2"/>
          <c:order val="2"/>
          <c:tx>
            <c:strRef>
              <c:f>Absolutes!$B$29</c:f>
              <c:strCache>
                <c:ptCount val="1"/>
                <c:pt idx="0">
                  <c:v>Actual capital spend (3)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</c:spPr>
          <c:invertIfNegative val="0"/>
          <c:dLbls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Absolutes!$C$20:$I$20</c:f>
              <c:strCache>
                <c:ptCount val="7"/>
                <c:pt idx="0">
                  <c:v>FY09 (4)</c:v>
                </c:pt>
                <c:pt idx="1">
                  <c:v>FY10</c:v>
                </c:pt>
                <c:pt idx="2">
                  <c:v>FY11</c:v>
                </c:pt>
                <c:pt idx="3">
                  <c:v>FY12</c:v>
                </c:pt>
                <c:pt idx="4">
                  <c:v>FY13</c:v>
                </c:pt>
                <c:pt idx="5">
                  <c:v>FY14</c:v>
                </c:pt>
                <c:pt idx="6">
                  <c:v>FY15 (5)</c:v>
                </c:pt>
              </c:strCache>
            </c:strRef>
          </c:cat>
          <c:val>
            <c:numRef>
              <c:f>Absolutes!$C$29:$I$29</c:f>
              <c:numCache>
                <c:formatCode>"$"#,##0</c:formatCode>
                <c:ptCount val="7"/>
                <c:pt idx="0">
                  <c:v>460.71599600999991</c:v>
                </c:pt>
                <c:pt idx="1">
                  <c:v>348.18549560000008</c:v>
                </c:pt>
                <c:pt idx="2">
                  <c:v>350.82533519999987</c:v>
                </c:pt>
                <c:pt idx="3">
                  <c:v>340.8420268699997</c:v>
                </c:pt>
                <c:pt idx="4">
                  <c:v>399.6785442800001</c:v>
                </c:pt>
                <c:pt idx="5">
                  <c:v>473.74155851000023</c:v>
                </c:pt>
                <c:pt idx="6">
                  <c:v>538.03493832780487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9"/>
        <c:overlap val="-9"/>
        <c:axId val="128603648"/>
        <c:axId val="128605184"/>
      </c:barChart>
      <c:catAx>
        <c:axId val="128603648"/>
        <c:scaling>
          <c:orientation val="minMax"/>
        </c:scaling>
        <c:delete val="0"/>
        <c:axPos val="b"/>
        <c:majorTickMark val="out"/>
        <c:minorTickMark val="none"/>
        <c:tickLblPos val="nextTo"/>
        <c:crossAx val="128605184"/>
        <c:crosses val="autoZero"/>
        <c:auto val="1"/>
        <c:lblAlgn val="ctr"/>
        <c:lblOffset val="100"/>
        <c:noMultiLvlLbl val="0"/>
      </c:catAx>
      <c:valAx>
        <c:axId val="128605184"/>
        <c:scaling>
          <c:orientation val="minMax"/>
        </c:scaling>
        <c:delete val="0"/>
        <c:axPos val="l"/>
        <c:majorGridlines/>
        <c:numFmt formatCode="&quot;$&quot;#,##0" sourceLinked="1"/>
        <c:majorTickMark val="out"/>
        <c:minorTickMark val="none"/>
        <c:tickLblPos val="nextTo"/>
        <c:crossAx val="12860364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8361445160480792"/>
          <c:y val="1.8275540801229215E-2"/>
          <c:w val="0.1885498099371633"/>
          <c:h val="0.10949286529684912"/>
        </c:manualLayout>
      </c:layout>
      <c:overlay val="0"/>
    </c:legend>
    <c:plotVisOnly val="1"/>
    <c:dispBlanksAs val="gap"/>
    <c:showDLblsOverMax val="0"/>
  </c:chart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700"/>
            </a:pPr>
            <a:r>
              <a:rPr lang="en-US" sz="1700"/>
              <a:t>CHART 4: MBTA Actual Capital Spend (1)</a:t>
            </a:r>
            <a:r>
              <a:rPr lang="en-US" sz="1700" b="1" i="0" u="none" strike="noStrike" baseline="0"/>
              <a:t>, FY2009-FY2015, in millions of dollars</a:t>
            </a:r>
            <a:endParaRPr lang="en-US" sz="1700"/>
          </a:p>
        </c:rich>
      </c:tx>
      <c:layout>
        <c:manualLayout>
          <c:xMode val="edge"/>
          <c:yMode val="edge"/>
          <c:x val="1.8840861249053022E-2"/>
          <c:y val="1.39156644988075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7692280006534165E-2"/>
          <c:y val="0.16628906012756739"/>
          <c:w val="0.90809753513555413"/>
          <c:h val="0.6439912818127117"/>
        </c:manualLayout>
      </c:layout>
      <c:barChart>
        <c:barDir val="col"/>
        <c:grouping val="clustered"/>
        <c:varyColors val="0"/>
        <c:ser>
          <c:idx val="3"/>
          <c:order val="0"/>
          <c:tx>
            <c:strRef>
              <c:f>Absolutes!$B$23</c:f>
              <c:strCache>
                <c:ptCount val="1"/>
                <c:pt idx="0">
                  <c:v>Actual capital spend (3)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</c:spPr>
          <c:invertIfNegative val="0"/>
          <c:dLbls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trendline>
            <c:spPr>
              <a:ln w="41275">
                <a:headEnd type="oval"/>
                <a:tailEnd type="oval"/>
              </a:ln>
            </c:spPr>
            <c:trendlineType val="linear"/>
            <c:dispRSqr val="0"/>
            <c:dispEq val="1"/>
            <c:trendlineLbl>
              <c:layout>
                <c:manualLayout>
                  <c:x val="-0.35892956185417191"/>
                  <c:y val="7.308713616563807E-2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 sz="1200" b="0" i="1" baseline="0"/>
                      <a:t>Total Percent Change = 42%</a:t>
                    </a:r>
                    <a:br>
                      <a:rPr lang="en-US" sz="1200" b="0" i="1" baseline="0"/>
                    </a:br>
                    <a:r>
                      <a:rPr lang="en-US" sz="1200" b="0" i="1" baseline="0"/>
                      <a:t>Annualized Percent Change = 6%</a:t>
                    </a:r>
                  </a:p>
                </c:rich>
              </c:tx>
              <c:numFmt formatCode="General" sourceLinked="0"/>
            </c:trendlineLbl>
          </c:trendline>
          <c:cat>
            <c:multiLvlStrRef>
              <c:f>(Absolutes!#REF!,Absolutes!#REF!,Absolutes!#REF!)</c:f>
            </c:multiLvlStrRef>
          </c:cat>
          <c:val>
            <c:numRef>
              <c:f>Absolutes!$C$23:$I$23</c:f>
              <c:numCache>
                <c:formatCode>"$"#,##0</c:formatCode>
                <c:ptCount val="7"/>
                <c:pt idx="0">
                  <c:v>494.88715685999995</c:v>
                </c:pt>
                <c:pt idx="1">
                  <c:v>376.55474403000011</c:v>
                </c:pt>
                <c:pt idx="2">
                  <c:v>397.32731829999983</c:v>
                </c:pt>
                <c:pt idx="3">
                  <c:v>407.66335413999968</c:v>
                </c:pt>
                <c:pt idx="4">
                  <c:v>492.9992786200001</c:v>
                </c:pt>
                <c:pt idx="5">
                  <c:v>630.73381104000021</c:v>
                </c:pt>
                <c:pt idx="6">
                  <c:v>702.01199561365854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9"/>
        <c:overlap val="-9"/>
        <c:axId val="128717952"/>
        <c:axId val="128719488"/>
      </c:barChart>
      <c:catAx>
        <c:axId val="128717952"/>
        <c:scaling>
          <c:orientation val="minMax"/>
        </c:scaling>
        <c:delete val="0"/>
        <c:axPos val="b"/>
        <c:majorTickMark val="out"/>
        <c:minorTickMark val="none"/>
        <c:tickLblPos val="nextTo"/>
        <c:crossAx val="128719488"/>
        <c:crosses val="autoZero"/>
        <c:auto val="1"/>
        <c:lblAlgn val="ctr"/>
        <c:lblOffset val="100"/>
        <c:noMultiLvlLbl val="0"/>
      </c:catAx>
      <c:valAx>
        <c:axId val="128719488"/>
        <c:scaling>
          <c:orientation val="minMax"/>
        </c:scaling>
        <c:delete val="0"/>
        <c:axPos val="l"/>
        <c:majorGridlines/>
        <c:numFmt formatCode="&quot;$&quot;#,##0" sourceLinked="1"/>
        <c:majorTickMark val="out"/>
        <c:minorTickMark val="none"/>
        <c:tickLblPos val="nextTo"/>
        <c:crossAx val="128717952"/>
        <c:crosses val="autoZero"/>
        <c:crossBetween val="between"/>
      </c:valAx>
    </c:plotArea>
    <c:plotVisOnly val="1"/>
    <c:dispBlanksAs val="gap"/>
    <c:showDLblsOverMax val="0"/>
  </c:chart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700"/>
            </a:pPr>
            <a:r>
              <a:rPr lang="en-US" sz="1700"/>
              <a:t>CHART 5: MBTA Planned</a:t>
            </a:r>
            <a:r>
              <a:rPr lang="en-US" sz="1700" b="1" i="0" u="none" strike="noStrike" baseline="30000"/>
              <a:t>(1)</a:t>
            </a:r>
            <a:r>
              <a:rPr lang="en-US" sz="1700"/>
              <a:t> and Obligated</a:t>
            </a:r>
            <a:r>
              <a:rPr lang="en-US" sz="1700" b="1" i="0" u="none" strike="noStrike" baseline="30000"/>
              <a:t>(2)</a:t>
            </a:r>
            <a:r>
              <a:rPr lang="en-US" sz="1700"/>
              <a:t> Capital Spend vs. Actual</a:t>
            </a:r>
            <a:r>
              <a:rPr lang="en-US" sz="1700" baseline="30000"/>
              <a:t>(3)</a:t>
            </a:r>
            <a:r>
              <a:rPr lang="en-US" sz="1700"/>
              <a:t> </a:t>
            </a:r>
            <a:br>
              <a:rPr lang="en-US" sz="1700"/>
            </a:br>
            <a:r>
              <a:rPr lang="en-US" sz="1700"/>
              <a:t>Capital Spend, by Funding Source, FY2009-FY2015,</a:t>
            </a:r>
            <a:r>
              <a:rPr lang="en-US" sz="1700" baseline="0"/>
              <a:t> in millions of dollars</a:t>
            </a:r>
            <a:endParaRPr lang="en-US" sz="1700"/>
          </a:p>
        </c:rich>
      </c:tx>
      <c:layout>
        <c:manualLayout>
          <c:xMode val="edge"/>
          <c:yMode val="edge"/>
          <c:x val="1.8840861249053001E-2"/>
          <c:y val="1.391566449880757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7692280006534123E-2"/>
          <c:y val="0.14839749148624384"/>
          <c:w val="0.90809753513555413"/>
          <c:h val="0.6837503232378774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Absolutes!$C$39</c:f>
              <c:strCache>
                <c:ptCount val="1"/>
                <c:pt idx="0">
                  <c:v>Planned State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</c:spPr>
          <c:invertIfNegative val="0"/>
          <c:dLbls>
            <c:spPr>
              <a:noFill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Absolutes!$B$40:$B$68</c:f>
              <c:numCache>
                <c:formatCode>"$"#,##0</c:formatCode>
                <c:ptCount val="28"/>
              </c:numCache>
            </c:numRef>
          </c:cat>
          <c:val>
            <c:numRef>
              <c:f>Absolutes!$C$40:$C$68</c:f>
              <c:numCache>
                <c:formatCode>"$"#,##0</c:formatCode>
                <c:ptCount val="28"/>
                <c:pt idx="4">
                  <c:v>41</c:v>
                </c:pt>
                <c:pt idx="8">
                  <c:v>115</c:v>
                </c:pt>
                <c:pt idx="12">
                  <c:v>243.49720199999999</c:v>
                </c:pt>
                <c:pt idx="16">
                  <c:v>161.616952</c:v>
                </c:pt>
                <c:pt idx="20">
                  <c:v>659.32532500000002</c:v>
                </c:pt>
                <c:pt idx="24">
                  <c:v>561.9533564239</c:v>
                </c:pt>
              </c:numCache>
            </c:numRef>
          </c:val>
        </c:ser>
        <c:ser>
          <c:idx val="1"/>
          <c:order val="1"/>
          <c:tx>
            <c:strRef>
              <c:f>Absolutes!$D$39</c:f>
              <c:strCache>
                <c:ptCount val="1"/>
                <c:pt idx="0">
                  <c:v>Planned Federal + MBTA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</c:spPr>
          <c:invertIfNegative val="0"/>
          <c:dLbls>
            <c:spPr>
              <a:noFill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Absolutes!$B$40:$B$68</c:f>
              <c:numCache>
                <c:formatCode>"$"#,##0</c:formatCode>
                <c:ptCount val="28"/>
              </c:numCache>
            </c:numRef>
          </c:cat>
          <c:val>
            <c:numRef>
              <c:f>Absolutes!$D$40:$D$68</c:f>
              <c:numCache>
                <c:formatCode>"$"#,##0</c:formatCode>
                <c:ptCount val="28"/>
                <c:pt idx="4">
                  <c:v>676</c:v>
                </c:pt>
                <c:pt idx="8">
                  <c:v>660</c:v>
                </c:pt>
                <c:pt idx="12">
                  <c:v>639.50229899999999</c:v>
                </c:pt>
                <c:pt idx="16">
                  <c:v>638.51685399999997</c:v>
                </c:pt>
                <c:pt idx="20">
                  <c:v>670.99520099999995</c:v>
                </c:pt>
                <c:pt idx="24">
                  <c:v>730.13003492113603</c:v>
                </c:pt>
              </c:numCache>
            </c:numRef>
          </c:val>
        </c:ser>
        <c:ser>
          <c:idx val="2"/>
          <c:order val="2"/>
          <c:tx>
            <c:strRef>
              <c:f>Absolutes!$E$39</c:f>
              <c:strCache>
                <c:ptCount val="1"/>
                <c:pt idx="0">
                  <c:v>Obligated State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invertIfNegative val="0"/>
          <c:dLbls>
            <c:spPr>
              <a:noFill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Absolutes!$B$40:$B$68</c:f>
              <c:numCache>
                <c:formatCode>"$"#,##0</c:formatCode>
                <c:ptCount val="28"/>
              </c:numCache>
            </c:numRef>
          </c:cat>
          <c:val>
            <c:numRef>
              <c:f>Absolutes!$E$40:$E$68</c:f>
              <c:numCache>
                <c:formatCode>"$"#,##0</c:formatCode>
                <c:ptCount val="28"/>
                <c:pt idx="1">
                  <c:v>54.215713000000001</c:v>
                </c:pt>
                <c:pt idx="5">
                  <c:v>35.692337999999999</c:v>
                </c:pt>
                <c:pt idx="9">
                  <c:v>67.434578000000002</c:v>
                </c:pt>
                <c:pt idx="13">
                  <c:v>116.200641</c:v>
                </c:pt>
                <c:pt idx="17">
                  <c:v>118.004429</c:v>
                </c:pt>
                <c:pt idx="21">
                  <c:v>79.296505999999994</c:v>
                </c:pt>
                <c:pt idx="25">
                  <c:v>44.96998181</c:v>
                </c:pt>
              </c:numCache>
            </c:numRef>
          </c:val>
        </c:ser>
        <c:ser>
          <c:idx val="3"/>
          <c:order val="3"/>
          <c:tx>
            <c:strRef>
              <c:f>Absolutes!$F$39</c:f>
              <c:strCache>
                <c:ptCount val="1"/>
                <c:pt idx="0">
                  <c:v>Obligated Federal + MBTA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</c:spPr>
          <c:invertIfNegative val="0"/>
          <c:dLbls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Absolutes!$B$40:$B$68</c:f>
              <c:numCache>
                <c:formatCode>"$"#,##0</c:formatCode>
                <c:ptCount val="28"/>
              </c:numCache>
            </c:numRef>
          </c:cat>
          <c:val>
            <c:numRef>
              <c:f>Absolutes!$F$40:$F$68</c:f>
              <c:numCache>
                <c:formatCode>"$"#,##0</c:formatCode>
                <c:ptCount val="28"/>
                <c:pt idx="1">
                  <c:v>640.60776099999998</c:v>
                </c:pt>
                <c:pt idx="5">
                  <c:v>595.48501499999998</c:v>
                </c:pt>
                <c:pt idx="9">
                  <c:v>849.85855000000004</c:v>
                </c:pt>
                <c:pt idx="13">
                  <c:v>923.23279500000001</c:v>
                </c:pt>
                <c:pt idx="17">
                  <c:v>757.95608400000003</c:v>
                </c:pt>
                <c:pt idx="21">
                  <c:v>857.59886100000006</c:v>
                </c:pt>
                <c:pt idx="25">
                  <c:v>744.81495486999984</c:v>
                </c:pt>
              </c:numCache>
            </c:numRef>
          </c:val>
        </c:ser>
        <c:ser>
          <c:idx val="4"/>
          <c:order val="4"/>
          <c:tx>
            <c:strRef>
              <c:f>Absolutes!$G$39</c:f>
              <c:strCache>
                <c:ptCount val="1"/>
                <c:pt idx="0">
                  <c:v>Actual State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dLbls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Absolutes!$B$40:$B$68</c:f>
              <c:numCache>
                <c:formatCode>"$"#,##0</c:formatCode>
                <c:ptCount val="28"/>
              </c:numCache>
            </c:numRef>
          </c:cat>
          <c:val>
            <c:numRef>
              <c:f>Absolutes!$G$40:$G$68</c:f>
              <c:numCache>
                <c:formatCode>"$"#,##0</c:formatCode>
                <c:ptCount val="28"/>
                <c:pt idx="2">
                  <c:v>34.171160850000007</c:v>
                </c:pt>
                <c:pt idx="6">
                  <c:v>28.369248429999999</c:v>
                </c:pt>
                <c:pt idx="10">
                  <c:v>46.501983100000004</c:v>
                </c:pt>
                <c:pt idx="14">
                  <c:v>66.821327269999998</c:v>
                </c:pt>
                <c:pt idx="18">
                  <c:v>93.320734340000001</c:v>
                </c:pt>
                <c:pt idx="22">
                  <c:v>156.99225253</c:v>
                </c:pt>
                <c:pt idx="26">
                  <c:v>163.97705728585365</c:v>
                </c:pt>
              </c:numCache>
            </c:numRef>
          </c:val>
        </c:ser>
        <c:ser>
          <c:idx val="5"/>
          <c:order val="5"/>
          <c:tx>
            <c:strRef>
              <c:f>Absolutes!$H$39</c:f>
              <c:strCache>
                <c:ptCount val="1"/>
                <c:pt idx="0">
                  <c:v>Actual Federal + MBTA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Lbls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Absolutes!$B$40:$B$68</c:f>
              <c:numCache>
                <c:formatCode>"$"#,##0</c:formatCode>
                <c:ptCount val="28"/>
              </c:numCache>
            </c:numRef>
          </c:cat>
          <c:val>
            <c:numRef>
              <c:f>Absolutes!$H$40:$H$68</c:f>
              <c:numCache>
                <c:formatCode>"$"#,##0</c:formatCode>
                <c:ptCount val="28"/>
                <c:pt idx="2">
                  <c:v>460.71599600999991</c:v>
                </c:pt>
                <c:pt idx="6">
                  <c:v>348.18549560000008</c:v>
                </c:pt>
                <c:pt idx="10">
                  <c:v>350.82533519999987</c:v>
                </c:pt>
                <c:pt idx="14">
                  <c:v>340.8420268699997</c:v>
                </c:pt>
                <c:pt idx="18">
                  <c:v>399.6785442800001</c:v>
                </c:pt>
                <c:pt idx="22">
                  <c:v>473.74155851000023</c:v>
                </c:pt>
                <c:pt idx="26">
                  <c:v>538.03493832780487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04319616"/>
        <c:axId val="64971136"/>
      </c:barChart>
      <c:catAx>
        <c:axId val="1043196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64971136"/>
        <c:crosses val="autoZero"/>
        <c:auto val="1"/>
        <c:lblAlgn val="ctr"/>
        <c:lblOffset val="100"/>
        <c:noMultiLvlLbl val="0"/>
      </c:catAx>
      <c:valAx>
        <c:axId val="64971136"/>
        <c:scaling>
          <c:orientation val="minMax"/>
        </c:scaling>
        <c:delete val="0"/>
        <c:axPos val="l"/>
        <c:majorGridlines/>
        <c:numFmt formatCode="&quot;$&quot;#,##0" sourceLinked="0"/>
        <c:majorTickMark val="out"/>
        <c:minorTickMark val="none"/>
        <c:tickLblPos val="nextTo"/>
        <c:crossAx val="104319616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80265995686556513"/>
          <c:y val="2.3719242311634552E-3"/>
          <c:w val="0.18064586757525236"/>
          <c:h val="0.14213356408186981"/>
        </c:manualLayout>
      </c:layout>
      <c:overlay val="0"/>
      <c:spPr>
        <a:solidFill>
          <a:schemeClr val="bg1"/>
        </a:solidFill>
      </c:spPr>
    </c:legend>
    <c:plotVisOnly val="1"/>
    <c:dispBlanksAs val="gap"/>
    <c:showDLblsOverMax val="0"/>
  </c:chart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130" workbookViewId="0" zoomToFit="1"/>
  </sheetViews>
  <pageMargins left="0.7" right="0.7" top="0.75" bottom="0.75" header="0.3" footer="0.3"/>
  <pageSetup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tabSelected="1" zoomScale="130" workbookViewId="0" zoomToFit="1"/>
  </sheetViews>
  <pageMargins left="0.7" right="0.7" top="0.75" bottom="0.75" header="0.3" footer="0.3"/>
  <pageSetup orientation="landscape" r:id="rId1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tabSelected="1" zoomScale="130" workbookViewId="0" zoomToFit="1"/>
  </sheetViews>
  <pageMargins left="0.7" right="0.7" top="0.75" bottom="0.75" header="0.3" footer="0.3"/>
  <pageSetup orientation="landscape" r:id="rId1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tabSelected="1" zoomScale="130" workbookViewId="0" zoomToFit="1"/>
  </sheetViews>
  <pageMargins left="0.7" right="0.7" top="0.75" bottom="0.75" header="0.3" footer="0.3"/>
  <pageSetup orientation="landscape" r:id="rId1"/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>
  <sheetPr/>
  <sheetViews>
    <sheetView tabSelected="1" zoomScale="46" workbookViewId="0" zoomToFit="1"/>
  </sheetViews>
  <pageMargins left="0.7" right="0.7" top="0.75" bottom="0.75" header="0.3" footer="0.3"/>
  <pageSetup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-28863" y="-28864"/>
    <xdr:ext cx="8668712" cy="6388484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2.30715E-7</cdr:x>
      <cdr:y>0.87706</cdr:y>
    </cdr:from>
    <cdr:to>
      <cdr:x>0.99556</cdr:x>
      <cdr:y>0.98946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" y="5603063"/>
          <a:ext cx="8630226" cy="71807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000"/>
            <a:t>(1) </a:t>
          </a:r>
          <a:r>
            <a:rPr lang="en-US" sz="1000" baseline="0">
              <a:latin typeface="+mn-lt"/>
              <a:ea typeface="+mn-ea"/>
              <a:cs typeface="+mn-cs"/>
            </a:rPr>
            <a:t>Projections from Sources of Funds table in Year 1 of the CIP published prior to that fiscal year.</a:t>
          </a:r>
          <a:r>
            <a:rPr lang="en-US" sz="1000" baseline="0"/>
            <a:t>	</a:t>
          </a:r>
        </a:p>
        <a:p xmlns:a="http://schemas.openxmlformats.org/drawingml/2006/main">
          <a:r>
            <a:rPr lang="en-US" sz="1000" baseline="0"/>
            <a:t>(2) Projections for grants established in CMS (Capital Management System) in Year 1 of the CIP published prior to that fiscal year.</a:t>
          </a:r>
        </a:p>
        <a:p xmlns:a="http://schemas.openxmlformats.org/drawingml/2006/main">
          <a:r>
            <a:rPr lang="en-US" sz="1000" baseline="0"/>
            <a:t>(3) </a:t>
          </a:r>
          <a:r>
            <a:rPr lang="en-US" sz="1000" baseline="0">
              <a:latin typeface="+mn-lt"/>
              <a:ea typeface="+mn-ea"/>
              <a:cs typeface="+mn-cs"/>
            </a:rPr>
            <a:t>Based on expenditures recorded in CMS.	</a:t>
          </a:r>
          <a:r>
            <a:rPr lang="en-US" sz="1000" baseline="0"/>
            <a:t>		(4) Before 2010, planned capital spend was not broken down by year.</a:t>
          </a:r>
        </a:p>
        <a:p xmlns:a="http://schemas.openxmlformats.org/drawingml/2006/main">
          <a:r>
            <a:rPr lang="en-US" sz="1000" baseline="0"/>
            <a:t>(5) </a:t>
          </a:r>
          <a:r>
            <a:rPr lang="en-US" sz="1000" baseline="0">
              <a:latin typeface="+mn-lt"/>
              <a:ea typeface="+mn-ea"/>
              <a:cs typeface="+mn-cs"/>
            </a:rPr>
            <a:t>Represents projected FY2015 spending for the entire fiscal year.		Source: MBTA published CIPs and MBTA CIP database</a:t>
          </a:r>
          <a:endParaRPr lang="en-US" sz="1000"/>
        </a:p>
      </cdr:txBody>
    </cdr:sp>
  </cdr:relSizeAnchor>
  <cdr:relSizeAnchor xmlns:cdr="http://schemas.openxmlformats.org/drawingml/2006/chartDrawing">
    <cdr:from>
      <cdr:x>0.07658</cdr:x>
      <cdr:y>0.84488</cdr:y>
    </cdr:from>
    <cdr:to>
      <cdr:x>0.9889</cdr:x>
      <cdr:y>0.87952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663863" y="5397502"/>
          <a:ext cx="7908636" cy="2212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000"/>
            <a:t>     </a:t>
          </a:r>
          <a:r>
            <a:rPr lang="en-US" sz="1000" baseline="0"/>
            <a:t> </a:t>
          </a:r>
          <a:r>
            <a:rPr lang="en-US" sz="1000"/>
            <a:t>FY09</a:t>
          </a:r>
          <a:r>
            <a:rPr lang="en-US" sz="1000" baseline="0"/>
            <a:t> (4)	            FY10	                     FY11	                              FY12	       FY13	                FY14	                        FY15 (5)</a:t>
          </a:r>
          <a:endParaRPr lang="en-US" sz="1000"/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0.00111</cdr:x>
      <cdr:y>0.87801</cdr:y>
    </cdr:from>
    <cdr:to>
      <cdr:x>0.99667</cdr:x>
      <cdr:y>0.99041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9628" y="5609167"/>
          <a:ext cx="8630221" cy="7180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000"/>
            <a:t>(1) </a:t>
          </a:r>
          <a:r>
            <a:rPr lang="en-US" sz="1000" baseline="0">
              <a:latin typeface="Calibri"/>
              <a:ea typeface="+mn-ea"/>
              <a:cs typeface="+mn-cs"/>
            </a:rPr>
            <a:t>Projections from Sources of Funds table in Year 1 of the CIP published prior to that fiscal year.</a:t>
          </a:r>
          <a:r>
            <a:rPr lang="en-US" sz="1000" baseline="0"/>
            <a:t>	</a:t>
          </a:r>
        </a:p>
        <a:p xmlns:a="http://schemas.openxmlformats.org/drawingml/2006/main">
          <a:r>
            <a:rPr lang="en-US" sz="1000" baseline="0"/>
            <a:t>(2) Projections for grants established in CMS (Capital Management System) in Year 1 of the CIP published prior to that fiscal year.</a:t>
          </a:r>
        </a:p>
        <a:p xmlns:a="http://schemas.openxmlformats.org/drawingml/2006/main">
          <a:r>
            <a:rPr lang="en-US" sz="1000" baseline="0"/>
            <a:t>(3) </a:t>
          </a:r>
          <a:r>
            <a:rPr lang="en-US" sz="1000" baseline="0">
              <a:latin typeface="Calibri"/>
            </a:rPr>
            <a:t>Based on expenditures recorded in CMS.	</a:t>
          </a:r>
          <a:r>
            <a:rPr lang="en-US" sz="1000" baseline="0"/>
            <a:t>		(4) Before 2010, planned capital spend was not broken down by year.</a:t>
          </a:r>
        </a:p>
        <a:p xmlns:a="http://schemas.openxmlformats.org/drawingml/2006/main">
          <a:r>
            <a:rPr lang="en-US" sz="1000" baseline="0"/>
            <a:t>(5) </a:t>
          </a:r>
          <a:r>
            <a:rPr lang="en-US" sz="1000" baseline="0">
              <a:latin typeface="Calibri"/>
              <a:ea typeface="+mn-ea"/>
              <a:cs typeface="+mn-cs"/>
            </a:rPr>
            <a:t>Represents projected FY2015 spending for the entire fiscal year.</a:t>
          </a:r>
          <a:r>
            <a:rPr lang="en-US" sz="1000" baseline="0">
              <a:latin typeface="Calibri"/>
            </a:rPr>
            <a:t>		Source: MBTA published CIPs and MBTA CIP database</a:t>
          </a:r>
          <a:endParaRPr lang="en-US" sz="1000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-28863" y="-28864"/>
    <xdr:ext cx="8668712" cy="6388484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2.30715E-7</cdr:x>
      <cdr:y>0.87706</cdr:y>
    </cdr:from>
    <cdr:to>
      <cdr:x>0.99556</cdr:x>
      <cdr:y>0.98946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" y="5603063"/>
          <a:ext cx="8630226" cy="71807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000"/>
            <a:t>(1) </a:t>
          </a:r>
          <a:r>
            <a:rPr lang="en-US" sz="1000" baseline="0">
              <a:latin typeface="+mn-lt"/>
              <a:ea typeface="+mn-ea"/>
              <a:cs typeface="+mn-cs"/>
            </a:rPr>
            <a:t>Projections from Sources of Funds table in Year 1 of the CIP published prior to that fiscal year.</a:t>
          </a:r>
          <a:r>
            <a:rPr lang="en-US" sz="1000" baseline="0"/>
            <a:t>	</a:t>
          </a:r>
        </a:p>
        <a:p xmlns:a="http://schemas.openxmlformats.org/drawingml/2006/main">
          <a:r>
            <a:rPr lang="en-US" sz="1000" baseline="0"/>
            <a:t>(2) </a:t>
          </a:r>
          <a:r>
            <a:rPr lang="en-US" sz="1000" baseline="0">
              <a:latin typeface="+mn-lt"/>
              <a:ea typeface="+mn-ea"/>
              <a:cs typeface="+mn-cs"/>
            </a:rPr>
            <a:t>Projections for grants established in CMS (Capital Management System) in Year 1 of the CIP published prior to that fiscal year.</a:t>
          </a:r>
          <a:endParaRPr lang="en-US" sz="1000" baseline="0"/>
        </a:p>
        <a:p xmlns:a="http://schemas.openxmlformats.org/drawingml/2006/main">
          <a:r>
            <a:rPr lang="en-US" sz="1000" baseline="0"/>
            <a:t>(3) </a:t>
          </a:r>
          <a:r>
            <a:rPr lang="en-US" sz="1000" baseline="0">
              <a:latin typeface="+mn-lt"/>
              <a:ea typeface="+mn-ea"/>
              <a:cs typeface="+mn-cs"/>
            </a:rPr>
            <a:t>Based on expenditures recorded in CMS.	</a:t>
          </a:r>
          <a:r>
            <a:rPr lang="en-US" sz="1000" baseline="0"/>
            <a:t>		(4) Before 2010, planned capital spend was not broken down by year.</a:t>
          </a:r>
        </a:p>
        <a:p xmlns:a="http://schemas.openxmlformats.org/drawingml/2006/main">
          <a:r>
            <a:rPr lang="en-US" sz="1000" baseline="0"/>
            <a:t>(5) </a:t>
          </a:r>
          <a:r>
            <a:rPr lang="en-US" sz="1000" baseline="0">
              <a:latin typeface="+mn-lt"/>
              <a:ea typeface="+mn-ea"/>
              <a:cs typeface="+mn-cs"/>
            </a:rPr>
            <a:t>Represents projected FY2015 spending for the entire fiscal year.		Source: MBTA published CIPs and MBTA CIP database</a:t>
          </a:r>
          <a:endParaRPr lang="en-US" sz="10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-28863" y="-28864"/>
    <xdr:ext cx="8668712" cy="6388484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0.00111</cdr:x>
      <cdr:y>0.875</cdr:y>
    </cdr:from>
    <cdr:to>
      <cdr:x>0.99667</cdr:x>
      <cdr:y>0.9874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9627" y="5589924"/>
          <a:ext cx="8630221" cy="7180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000"/>
            <a:t>(1) </a:t>
          </a:r>
          <a:r>
            <a:rPr lang="en-US" sz="1000" baseline="0">
              <a:latin typeface="Calibri"/>
              <a:ea typeface="+mn-ea"/>
              <a:cs typeface="+mn-cs"/>
            </a:rPr>
            <a:t>Projections from Sources of Funds table in Year 1 of the CIP published prior to that fiscal year</a:t>
          </a:r>
          <a:r>
            <a:rPr lang="en-US" sz="1000" baseline="0">
              <a:latin typeface="Calibri"/>
            </a:rPr>
            <a:t>.</a:t>
          </a:r>
          <a:r>
            <a:rPr lang="en-US" sz="1000" baseline="0"/>
            <a:t>	</a:t>
          </a:r>
        </a:p>
        <a:p xmlns:a="http://schemas.openxmlformats.org/drawingml/2006/main">
          <a:r>
            <a:rPr lang="en-US" sz="1000" baseline="0"/>
            <a:t>(2) Projections for grants established in CMS (Capital Management System) in Year 1 of the CIP published prior to that fiscal year.</a:t>
          </a:r>
        </a:p>
        <a:p xmlns:a="http://schemas.openxmlformats.org/drawingml/2006/main">
          <a:r>
            <a:rPr lang="en-US" sz="1000" baseline="0"/>
            <a:t>(3) </a:t>
          </a:r>
          <a:r>
            <a:rPr lang="en-US" sz="1000" baseline="0">
              <a:latin typeface="Calibri"/>
            </a:rPr>
            <a:t>Based on expenditures recorded in CMS.	</a:t>
          </a:r>
          <a:r>
            <a:rPr lang="en-US" sz="1000" baseline="0"/>
            <a:t>		(4) Before 2010, planned capital spend was not broken down by year.</a:t>
          </a:r>
        </a:p>
        <a:p xmlns:a="http://schemas.openxmlformats.org/drawingml/2006/main">
          <a:r>
            <a:rPr lang="en-US" sz="1000" baseline="0"/>
            <a:t>(5) </a:t>
          </a:r>
          <a:r>
            <a:rPr lang="en-US" sz="1000" baseline="0">
              <a:latin typeface="Calibri"/>
              <a:ea typeface="+mn-ea"/>
              <a:cs typeface="+mn-cs"/>
            </a:rPr>
            <a:t>Represents projected FY2015 spending for the entire fiscal year.</a:t>
          </a:r>
          <a:r>
            <a:rPr lang="en-US" sz="1000" baseline="0">
              <a:latin typeface="Calibri"/>
            </a:rPr>
            <a:t>		Source: MBTA published CIPs and MBTA CIP database</a:t>
          </a:r>
          <a:endParaRPr lang="en-US" sz="1000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-28863" y="-28864"/>
    <xdr:ext cx="8668712" cy="6388484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2.30715E-7</cdr:x>
      <cdr:y>0.8494</cdr:y>
    </cdr:from>
    <cdr:to>
      <cdr:x>0.99556</cdr:x>
      <cdr:y>0.98762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" y="5426364"/>
          <a:ext cx="8630221" cy="88304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000" baseline="0"/>
            <a:t>(1) Based on expenditures recorded in CMS (Capital Management System).	</a:t>
          </a:r>
          <a:endParaRPr lang="en-US" sz="1000" baseline="0">
            <a:latin typeface="+mn-lt"/>
            <a:ea typeface="+mn-ea"/>
            <a:cs typeface="+mn-cs"/>
          </a:endParaRPr>
        </a:p>
        <a:p xmlns:a="http://schemas.openxmlformats.org/drawingml/2006/main">
          <a:r>
            <a:rPr lang="en-US" sz="1000" baseline="0">
              <a:latin typeface="+mn-lt"/>
              <a:ea typeface="+mn-ea"/>
              <a:cs typeface="+mn-cs"/>
            </a:rPr>
            <a:t>(2) Represents projected FY2015 spending for the entire fiscal year.		</a:t>
          </a:r>
        </a:p>
        <a:p xmlns:a="http://schemas.openxmlformats.org/drawingml/2006/main">
          <a:r>
            <a:rPr lang="en-US" sz="1000" baseline="0">
              <a:latin typeface="+mn-lt"/>
              <a:ea typeface="+mn-ea"/>
              <a:cs typeface="+mn-cs"/>
            </a:rPr>
            <a:t>Source: MBTA published CIPs and MBTA CIP database</a:t>
          </a:r>
          <a:endParaRPr lang="en-US" sz="1000"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8663609" cy="6294783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08"/>
  <sheetViews>
    <sheetView zoomScale="75" zoomScaleNormal="75" workbookViewId="0">
      <pane ySplit="1" topLeftCell="A2" activePane="bottomLeft" state="frozen"/>
      <selection pane="bottomLeft" activeCell="I28" sqref="I28"/>
    </sheetView>
  </sheetViews>
  <sheetFormatPr defaultRowHeight="14.4" x14ac:dyDescent="0.3"/>
  <cols>
    <col min="1" max="1" width="65.88671875" bestFit="1" customWidth="1"/>
    <col min="2" max="2" width="126" bestFit="1" customWidth="1"/>
    <col min="3" max="4" width="14.33203125" bestFit="1" customWidth="1"/>
    <col min="5" max="5" width="5.109375" bestFit="1" customWidth="1"/>
    <col min="6" max="8" width="17" style="3" customWidth="1"/>
  </cols>
  <sheetData>
    <row r="1" spans="1:8" s="13" customFormat="1" x14ac:dyDescent="0.3">
      <c r="A1" s="13" t="s">
        <v>444</v>
      </c>
      <c r="B1" s="13" t="s">
        <v>1466</v>
      </c>
      <c r="C1" s="13" t="s">
        <v>446</v>
      </c>
      <c r="D1" s="13" t="s">
        <v>6</v>
      </c>
      <c r="E1" s="13" t="s">
        <v>0</v>
      </c>
      <c r="F1" s="54" t="s">
        <v>398</v>
      </c>
      <c r="G1" s="53" t="s">
        <v>2936</v>
      </c>
      <c r="H1" s="54" t="s">
        <v>3110</v>
      </c>
    </row>
    <row r="2" spans="1:8" x14ac:dyDescent="0.3">
      <c r="A2" t="s">
        <v>2849</v>
      </c>
      <c r="B2" t="s">
        <v>2849</v>
      </c>
      <c r="C2" t="s">
        <v>145</v>
      </c>
      <c r="D2" t="s">
        <v>145</v>
      </c>
      <c r="E2" t="s">
        <v>4</v>
      </c>
      <c r="F2" s="3">
        <v>0</v>
      </c>
      <c r="G2" s="3">
        <v>170000000</v>
      </c>
      <c r="H2" s="3">
        <f t="shared" ref="H2:H65" si="0">F2-G2</f>
        <v>-170000000</v>
      </c>
    </row>
    <row r="3" spans="1:8" x14ac:dyDescent="0.3">
      <c r="A3" t="s">
        <v>2847</v>
      </c>
      <c r="B3" t="s">
        <v>2896</v>
      </c>
      <c r="C3" t="s">
        <v>145</v>
      </c>
      <c r="D3" t="s">
        <v>145</v>
      </c>
      <c r="E3" t="s">
        <v>4</v>
      </c>
      <c r="F3" s="3">
        <v>0</v>
      </c>
      <c r="G3" s="3">
        <v>103333333.33333333</v>
      </c>
      <c r="H3" s="3">
        <f t="shared" si="0"/>
        <v>-103333333.33333333</v>
      </c>
    </row>
    <row r="4" spans="1:8" x14ac:dyDescent="0.3">
      <c r="A4" t="s">
        <v>2846</v>
      </c>
      <c r="B4" t="s">
        <v>2895</v>
      </c>
      <c r="C4" t="s">
        <v>145</v>
      </c>
      <c r="D4" t="s">
        <v>145</v>
      </c>
      <c r="E4" t="s">
        <v>4</v>
      </c>
      <c r="F4" s="3">
        <v>0</v>
      </c>
      <c r="G4" s="3">
        <v>51666666.666666664</v>
      </c>
      <c r="H4" s="3">
        <f t="shared" si="0"/>
        <v>-51666666.666666664</v>
      </c>
    </row>
    <row r="5" spans="1:8" x14ac:dyDescent="0.3">
      <c r="A5" t="s">
        <v>2837</v>
      </c>
      <c r="B5" t="s">
        <v>469</v>
      </c>
      <c r="C5" t="s">
        <v>145</v>
      </c>
      <c r="D5" t="s">
        <v>145</v>
      </c>
      <c r="E5" t="s">
        <v>1</v>
      </c>
      <c r="F5" s="3">
        <v>0</v>
      </c>
      <c r="G5" s="3">
        <v>45997303</v>
      </c>
      <c r="H5" s="3">
        <f t="shared" si="0"/>
        <v>-45997303</v>
      </c>
    </row>
    <row r="6" spans="1:8" x14ac:dyDescent="0.3">
      <c r="A6" t="s">
        <v>461</v>
      </c>
      <c r="B6" t="s">
        <v>2856</v>
      </c>
      <c r="C6" t="s">
        <v>2094</v>
      </c>
      <c r="D6" t="s">
        <v>351</v>
      </c>
      <c r="E6" t="s">
        <v>2</v>
      </c>
      <c r="F6" s="3">
        <v>0</v>
      </c>
      <c r="G6" s="3">
        <v>40643786</v>
      </c>
      <c r="H6" s="3">
        <f t="shared" si="0"/>
        <v>-40643786</v>
      </c>
    </row>
    <row r="7" spans="1:8" x14ac:dyDescent="0.3">
      <c r="A7" t="s">
        <v>633</v>
      </c>
      <c r="B7" t="s">
        <v>2892</v>
      </c>
      <c r="C7" t="s">
        <v>2088</v>
      </c>
      <c r="D7" t="s">
        <v>145</v>
      </c>
      <c r="E7" t="s">
        <v>1</v>
      </c>
      <c r="F7" s="3">
        <v>0</v>
      </c>
      <c r="G7" s="3">
        <v>40000000</v>
      </c>
      <c r="H7" s="3">
        <f t="shared" si="0"/>
        <v>-40000000</v>
      </c>
    </row>
    <row r="8" spans="1:8" x14ac:dyDescent="0.3">
      <c r="A8" t="s">
        <v>2845</v>
      </c>
      <c r="B8" t="s">
        <v>2845</v>
      </c>
      <c r="C8" t="s">
        <v>145</v>
      </c>
      <c r="D8" t="s">
        <v>145</v>
      </c>
      <c r="E8" t="s">
        <v>4</v>
      </c>
      <c r="F8" s="3">
        <v>0</v>
      </c>
      <c r="G8" s="3">
        <v>40000000</v>
      </c>
      <c r="H8" s="3">
        <f t="shared" si="0"/>
        <v>-40000000</v>
      </c>
    </row>
    <row r="9" spans="1:8" x14ac:dyDescent="0.3">
      <c r="A9" t="s">
        <v>631</v>
      </c>
      <c r="B9" t="s">
        <v>972</v>
      </c>
      <c r="C9" t="s">
        <v>1184</v>
      </c>
      <c r="D9" t="s">
        <v>185</v>
      </c>
      <c r="E9" t="s">
        <v>2</v>
      </c>
      <c r="F9" s="3">
        <v>-44644.1</v>
      </c>
      <c r="G9" s="3">
        <v>37580000</v>
      </c>
      <c r="H9" s="3">
        <f t="shared" si="0"/>
        <v>-37624644.100000001</v>
      </c>
    </row>
    <row r="10" spans="1:8" x14ac:dyDescent="0.3">
      <c r="A10" t="s">
        <v>1362</v>
      </c>
      <c r="B10" t="s">
        <v>2878</v>
      </c>
      <c r="C10" t="s">
        <v>2150</v>
      </c>
      <c r="D10" t="s">
        <v>145</v>
      </c>
      <c r="E10" t="s">
        <v>1</v>
      </c>
      <c r="F10" s="3">
        <v>0</v>
      </c>
      <c r="G10" s="3">
        <v>30000000</v>
      </c>
      <c r="H10" s="3">
        <f t="shared" si="0"/>
        <v>-30000000</v>
      </c>
    </row>
    <row r="11" spans="1:8" x14ac:dyDescent="0.3">
      <c r="A11" t="s">
        <v>1386</v>
      </c>
      <c r="B11" t="s">
        <v>2446</v>
      </c>
      <c r="C11" t="s">
        <v>145</v>
      </c>
      <c r="D11" t="s">
        <v>145</v>
      </c>
      <c r="E11" t="s">
        <v>1</v>
      </c>
      <c r="F11" s="3">
        <v>0</v>
      </c>
      <c r="G11" s="3">
        <v>26513840</v>
      </c>
      <c r="H11" s="3">
        <f t="shared" si="0"/>
        <v>-26513840</v>
      </c>
    </row>
    <row r="12" spans="1:8" x14ac:dyDescent="0.3">
      <c r="A12" t="s">
        <v>461</v>
      </c>
      <c r="B12" t="s">
        <v>2855</v>
      </c>
      <c r="C12" t="s">
        <v>2348</v>
      </c>
      <c r="D12" t="s">
        <v>289</v>
      </c>
      <c r="E12" t="s">
        <v>1</v>
      </c>
      <c r="F12" s="3">
        <v>0</v>
      </c>
      <c r="G12" s="3">
        <v>26409800</v>
      </c>
      <c r="H12" s="3">
        <f t="shared" si="0"/>
        <v>-26409800</v>
      </c>
    </row>
    <row r="13" spans="1:8" x14ac:dyDescent="0.3">
      <c r="A13" t="s">
        <v>449</v>
      </c>
      <c r="B13" t="s">
        <v>1467</v>
      </c>
      <c r="C13" t="s">
        <v>2338</v>
      </c>
      <c r="D13" t="s">
        <v>9</v>
      </c>
      <c r="E13" t="s">
        <v>1</v>
      </c>
      <c r="F13" s="3">
        <v>6593040.4800000004</v>
      </c>
      <c r="G13" s="3">
        <v>32520000</v>
      </c>
      <c r="H13" s="3">
        <f t="shared" si="0"/>
        <v>-25926959.52</v>
      </c>
    </row>
    <row r="14" spans="1:8" x14ac:dyDescent="0.3">
      <c r="A14" t="s">
        <v>1459</v>
      </c>
      <c r="B14" t="s">
        <v>2058</v>
      </c>
      <c r="C14" t="s">
        <v>2416</v>
      </c>
      <c r="D14" t="s">
        <v>303</v>
      </c>
      <c r="E14" t="s">
        <v>1</v>
      </c>
      <c r="F14" s="3">
        <v>0</v>
      </c>
      <c r="G14" s="3">
        <v>25835451</v>
      </c>
      <c r="H14" s="3">
        <f t="shared" si="0"/>
        <v>-25835451</v>
      </c>
    </row>
    <row r="15" spans="1:8" x14ac:dyDescent="0.3">
      <c r="A15" t="s">
        <v>461</v>
      </c>
      <c r="B15" t="s">
        <v>1502</v>
      </c>
      <c r="C15" t="s">
        <v>2094</v>
      </c>
      <c r="D15" t="s">
        <v>290</v>
      </c>
      <c r="E15" t="s">
        <v>2</v>
      </c>
      <c r="F15" s="3">
        <v>0</v>
      </c>
      <c r="G15" s="3">
        <v>25000000</v>
      </c>
      <c r="H15" s="3">
        <f t="shared" si="0"/>
        <v>-25000000</v>
      </c>
    </row>
    <row r="16" spans="1:8" x14ac:dyDescent="0.3">
      <c r="A16" t="s">
        <v>608</v>
      </c>
      <c r="B16" t="s">
        <v>1874</v>
      </c>
      <c r="C16" t="s">
        <v>2088</v>
      </c>
      <c r="D16" t="s">
        <v>145</v>
      </c>
      <c r="E16" t="s">
        <v>1</v>
      </c>
      <c r="F16" s="3">
        <v>0</v>
      </c>
      <c r="G16" s="3">
        <v>24570000</v>
      </c>
      <c r="H16" s="3">
        <f t="shared" si="0"/>
        <v>-24570000</v>
      </c>
    </row>
    <row r="17" spans="1:9" x14ac:dyDescent="0.3">
      <c r="A17" t="s">
        <v>2833</v>
      </c>
      <c r="B17" t="s">
        <v>2833</v>
      </c>
      <c r="C17" t="s">
        <v>145</v>
      </c>
      <c r="D17" t="s">
        <v>145</v>
      </c>
      <c r="E17" t="s">
        <v>4</v>
      </c>
      <c r="F17" s="3">
        <v>0</v>
      </c>
      <c r="G17" s="3">
        <v>23816484</v>
      </c>
      <c r="H17" s="3">
        <f t="shared" si="0"/>
        <v>-23816484</v>
      </c>
    </row>
    <row r="18" spans="1:9" x14ac:dyDescent="0.3">
      <c r="A18" t="s">
        <v>1383</v>
      </c>
      <c r="B18" t="s">
        <v>1807</v>
      </c>
      <c r="C18" t="s">
        <v>2609</v>
      </c>
      <c r="D18" t="s">
        <v>270</v>
      </c>
      <c r="E18" t="s">
        <v>4</v>
      </c>
      <c r="F18" s="3">
        <v>0</v>
      </c>
      <c r="G18" s="3">
        <v>23703967</v>
      </c>
      <c r="H18" s="3">
        <f t="shared" si="0"/>
        <v>-23703967</v>
      </c>
    </row>
    <row r="19" spans="1:9" x14ac:dyDescent="0.3">
      <c r="A19" t="s">
        <v>2840</v>
      </c>
      <c r="B19" t="s">
        <v>2885</v>
      </c>
      <c r="C19" t="s">
        <v>145</v>
      </c>
      <c r="D19" t="s">
        <v>145</v>
      </c>
      <c r="E19" t="s">
        <v>4</v>
      </c>
      <c r="F19" s="3">
        <v>0</v>
      </c>
      <c r="G19" s="3">
        <v>20000000</v>
      </c>
      <c r="H19" s="3">
        <f t="shared" si="0"/>
        <v>-20000000</v>
      </c>
    </row>
    <row r="20" spans="1:9" x14ac:dyDescent="0.3">
      <c r="A20" t="s">
        <v>2840</v>
      </c>
      <c r="B20" t="s">
        <v>2873</v>
      </c>
      <c r="C20" t="s">
        <v>145</v>
      </c>
      <c r="D20" t="s">
        <v>145</v>
      </c>
      <c r="E20" t="s">
        <v>4</v>
      </c>
      <c r="F20" s="3">
        <v>0</v>
      </c>
      <c r="G20" s="3">
        <v>20000000</v>
      </c>
      <c r="H20" s="3">
        <f t="shared" si="0"/>
        <v>-20000000</v>
      </c>
    </row>
    <row r="21" spans="1:9" x14ac:dyDescent="0.3">
      <c r="A21" t="s">
        <v>2840</v>
      </c>
      <c r="B21" t="s">
        <v>2874</v>
      </c>
      <c r="C21" t="s">
        <v>145</v>
      </c>
      <c r="D21" t="s">
        <v>145</v>
      </c>
      <c r="E21" t="s">
        <v>4</v>
      </c>
      <c r="F21" s="3">
        <v>0</v>
      </c>
      <c r="G21" s="3">
        <v>20000000</v>
      </c>
      <c r="H21" s="3">
        <f t="shared" si="0"/>
        <v>-20000000</v>
      </c>
    </row>
    <row r="22" spans="1:9" x14ac:dyDescent="0.3">
      <c r="A22" t="s">
        <v>1353</v>
      </c>
      <c r="B22" t="s">
        <v>866</v>
      </c>
      <c r="C22" t="s">
        <v>1140</v>
      </c>
      <c r="D22" t="s">
        <v>119</v>
      </c>
      <c r="E22" t="s">
        <v>4</v>
      </c>
      <c r="F22" s="3">
        <v>0</v>
      </c>
      <c r="G22" s="3">
        <v>18887489</v>
      </c>
      <c r="H22" s="3">
        <f t="shared" si="0"/>
        <v>-18887489</v>
      </c>
    </row>
    <row r="23" spans="1:9" x14ac:dyDescent="0.3">
      <c r="A23" t="s">
        <v>1287</v>
      </c>
      <c r="B23" t="s">
        <v>1512</v>
      </c>
      <c r="C23" t="s">
        <v>1064</v>
      </c>
      <c r="D23" t="s">
        <v>311</v>
      </c>
      <c r="E23" t="s">
        <v>2</v>
      </c>
      <c r="F23" s="3">
        <v>0</v>
      </c>
      <c r="G23" s="3">
        <v>17421595</v>
      </c>
      <c r="H23" s="3">
        <f t="shared" si="0"/>
        <v>-17421595</v>
      </c>
    </row>
    <row r="24" spans="1:9" x14ac:dyDescent="0.3">
      <c r="A24" t="s">
        <v>458</v>
      </c>
      <c r="B24" t="s">
        <v>1493</v>
      </c>
      <c r="C24" t="s">
        <v>2344</v>
      </c>
      <c r="D24" t="s">
        <v>14</v>
      </c>
      <c r="E24" t="s">
        <v>1</v>
      </c>
      <c r="F24" s="3">
        <v>18338261.32</v>
      </c>
      <c r="G24" s="3">
        <v>34751430</v>
      </c>
      <c r="H24" s="3">
        <f t="shared" si="0"/>
        <v>-16413168.68</v>
      </c>
    </row>
    <row r="25" spans="1:9" x14ac:dyDescent="0.3">
      <c r="A25" t="s">
        <v>670</v>
      </c>
      <c r="B25" t="s">
        <v>2907</v>
      </c>
      <c r="C25" t="s">
        <v>145</v>
      </c>
      <c r="D25" t="s">
        <v>145</v>
      </c>
      <c r="E25" t="s">
        <v>4</v>
      </c>
      <c r="F25" s="3">
        <v>0</v>
      </c>
      <c r="G25" s="3">
        <v>16270278.18991098</v>
      </c>
      <c r="H25" s="3">
        <f t="shared" si="0"/>
        <v>-16270278.18991098</v>
      </c>
    </row>
    <row r="26" spans="1:9" x14ac:dyDescent="0.3">
      <c r="A26" t="s">
        <v>649</v>
      </c>
      <c r="B26" t="s">
        <v>2898</v>
      </c>
      <c r="C26" t="s">
        <v>2118</v>
      </c>
      <c r="D26" t="s">
        <v>199</v>
      </c>
      <c r="E26" t="s">
        <v>2</v>
      </c>
      <c r="F26" s="3">
        <v>0</v>
      </c>
      <c r="G26" s="3">
        <v>16122063</v>
      </c>
      <c r="H26" s="3">
        <f t="shared" si="0"/>
        <v>-16122063</v>
      </c>
    </row>
    <row r="27" spans="1:9" x14ac:dyDescent="0.3">
      <c r="A27" t="s">
        <v>457</v>
      </c>
      <c r="B27" t="s">
        <v>2731</v>
      </c>
      <c r="C27" t="s">
        <v>1229</v>
      </c>
      <c r="D27" t="s">
        <v>15</v>
      </c>
      <c r="E27" t="s">
        <v>1</v>
      </c>
      <c r="F27" s="3">
        <v>0</v>
      </c>
      <c r="G27" s="3">
        <v>15688267</v>
      </c>
      <c r="H27" s="3">
        <f t="shared" si="0"/>
        <v>-15688267</v>
      </c>
    </row>
    <row r="28" spans="1:9" x14ac:dyDescent="0.3">
      <c r="A28" t="s">
        <v>1305</v>
      </c>
      <c r="B28" t="s">
        <v>1559</v>
      </c>
      <c r="C28" t="s">
        <v>2088</v>
      </c>
      <c r="D28" t="s">
        <v>145</v>
      </c>
      <c r="E28" t="s">
        <v>1</v>
      </c>
      <c r="F28" s="3">
        <v>0</v>
      </c>
      <c r="G28" s="3">
        <v>15000000</v>
      </c>
      <c r="H28" s="3">
        <f t="shared" si="0"/>
        <v>-15000000</v>
      </c>
      <c r="I28" s="12"/>
    </row>
    <row r="29" spans="1:9" x14ac:dyDescent="0.3">
      <c r="A29" t="s">
        <v>1283</v>
      </c>
      <c r="B29" t="s">
        <v>1475</v>
      </c>
      <c r="C29" t="s">
        <v>2341</v>
      </c>
      <c r="D29" t="s">
        <v>350</v>
      </c>
      <c r="E29" t="s">
        <v>1</v>
      </c>
      <c r="F29" s="3">
        <v>0</v>
      </c>
      <c r="G29" s="3">
        <v>14703827</v>
      </c>
      <c r="H29" s="3">
        <f t="shared" si="0"/>
        <v>-14703827</v>
      </c>
    </row>
    <row r="30" spans="1:9" x14ac:dyDescent="0.3">
      <c r="A30" t="s">
        <v>2478</v>
      </c>
      <c r="B30" t="s">
        <v>728</v>
      </c>
      <c r="C30" t="s">
        <v>1234</v>
      </c>
      <c r="D30" t="s">
        <v>352</v>
      </c>
      <c r="E30" t="s">
        <v>1</v>
      </c>
      <c r="F30" s="3">
        <v>0</v>
      </c>
      <c r="G30" s="3">
        <v>14321096</v>
      </c>
      <c r="H30" s="3">
        <f t="shared" si="0"/>
        <v>-14321096</v>
      </c>
    </row>
    <row r="31" spans="1:9" x14ac:dyDescent="0.3">
      <c r="A31" t="s">
        <v>649</v>
      </c>
      <c r="B31" t="s">
        <v>2899</v>
      </c>
      <c r="C31" t="s">
        <v>2088</v>
      </c>
      <c r="D31" t="s">
        <v>145</v>
      </c>
      <c r="E31" t="s">
        <v>1</v>
      </c>
      <c r="F31" s="3">
        <v>0</v>
      </c>
      <c r="G31" s="3">
        <v>14000000</v>
      </c>
      <c r="H31" s="3">
        <f t="shared" si="0"/>
        <v>-14000000</v>
      </c>
    </row>
    <row r="32" spans="1:9" x14ac:dyDescent="0.3">
      <c r="A32" t="s">
        <v>1272</v>
      </c>
      <c r="B32" t="s">
        <v>682</v>
      </c>
      <c r="C32" t="s">
        <v>1227</v>
      </c>
      <c r="D32" t="s">
        <v>7</v>
      </c>
      <c r="E32" t="s">
        <v>1</v>
      </c>
      <c r="F32" s="3">
        <v>0</v>
      </c>
      <c r="G32" s="3">
        <v>13382466</v>
      </c>
      <c r="H32" s="3">
        <f t="shared" si="0"/>
        <v>-13382466</v>
      </c>
    </row>
    <row r="33" spans="1:8" x14ac:dyDescent="0.3">
      <c r="A33" t="s">
        <v>1328</v>
      </c>
      <c r="B33" t="s">
        <v>1643</v>
      </c>
      <c r="C33" t="s">
        <v>2135</v>
      </c>
      <c r="D33" t="s">
        <v>316</v>
      </c>
      <c r="E33" t="s">
        <v>2</v>
      </c>
      <c r="F33" s="3">
        <v>69747.14</v>
      </c>
      <c r="G33" s="3">
        <v>12800000</v>
      </c>
      <c r="H33" s="3">
        <f t="shared" si="0"/>
        <v>-12730252.859999999</v>
      </c>
    </row>
    <row r="34" spans="1:8" x14ac:dyDescent="0.3">
      <c r="A34" t="s">
        <v>542</v>
      </c>
      <c r="B34" t="s">
        <v>840</v>
      </c>
      <c r="C34" t="s">
        <v>1123</v>
      </c>
      <c r="D34" t="s">
        <v>101</v>
      </c>
      <c r="E34" t="s">
        <v>2</v>
      </c>
      <c r="F34" s="3">
        <v>0</v>
      </c>
      <c r="G34" s="3">
        <v>12648924</v>
      </c>
      <c r="H34" s="3">
        <f t="shared" si="0"/>
        <v>-12648924</v>
      </c>
    </row>
    <row r="35" spans="1:8" x14ac:dyDescent="0.3">
      <c r="A35" t="s">
        <v>2835</v>
      </c>
      <c r="B35" t="s">
        <v>2835</v>
      </c>
      <c r="C35" t="s">
        <v>145</v>
      </c>
      <c r="D35" t="s">
        <v>145</v>
      </c>
      <c r="E35" t="s">
        <v>4</v>
      </c>
      <c r="F35" s="3">
        <v>0</v>
      </c>
      <c r="G35" s="3">
        <v>11908242</v>
      </c>
      <c r="H35" s="3">
        <f t="shared" si="0"/>
        <v>-11908242</v>
      </c>
    </row>
    <row r="36" spans="1:8" x14ac:dyDescent="0.3">
      <c r="A36" t="s">
        <v>1311</v>
      </c>
      <c r="B36" t="s">
        <v>1579</v>
      </c>
      <c r="C36" t="s">
        <v>2123</v>
      </c>
      <c r="D36" t="s">
        <v>291</v>
      </c>
      <c r="E36" t="s">
        <v>2</v>
      </c>
      <c r="F36" s="3">
        <v>131992.39000000001</v>
      </c>
      <c r="G36" s="3">
        <v>11785056</v>
      </c>
      <c r="H36" s="3">
        <f t="shared" si="0"/>
        <v>-11653063.609999999</v>
      </c>
    </row>
    <row r="37" spans="1:8" x14ac:dyDescent="0.3">
      <c r="A37" t="s">
        <v>531</v>
      </c>
      <c r="B37" t="s">
        <v>824</v>
      </c>
      <c r="C37" t="s">
        <v>2377</v>
      </c>
      <c r="D37" t="s">
        <v>96</v>
      </c>
      <c r="E37" t="s">
        <v>1</v>
      </c>
      <c r="F37" s="3">
        <v>5513791.3499999996</v>
      </c>
      <c r="G37" s="3">
        <v>17000000</v>
      </c>
      <c r="H37" s="3">
        <f t="shared" si="0"/>
        <v>-11486208.65</v>
      </c>
    </row>
    <row r="38" spans="1:8" x14ac:dyDescent="0.3">
      <c r="A38" t="s">
        <v>489</v>
      </c>
      <c r="B38" t="s">
        <v>2747</v>
      </c>
      <c r="C38" t="s">
        <v>2365</v>
      </c>
      <c r="D38" t="s">
        <v>48</v>
      </c>
      <c r="E38" t="s">
        <v>1</v>
      </c>
      <c r="F38" s="3">
        <v>0</v>
      </c>
      <c r="G38" s="3">
        <v>11058454</v>
      </c>
      <c r="H38" s="3">
        <f t="shared" si="0"/>
        <v>-11058454</v>
      </c>
    </row>
    <row r="39" spans="1:8" x14ac:dyDescent="0.3">
      <c r="A39" t="s">
        <v>2651</v>
      </c>
      <c r="B39" t="s">
        <v>2580</v>
      </c>
      <c r="C39" t="s">
        <v>2227</v>
      </c>
      <c r="D39" t="s">
        <v>275</v>
      </c>
      <c r="E39" t="s">
        <v>2</v>
      </c>
      <c r="F39" s="3">
        <v>0</v>
      </c>
      <c r="G39" s="3">
        <v>10551589</v>
      </c>
      <c r="H39" s="3">
        <f t="shared" si="0"/>
        <v>-10551589</v>
      </c>
    </row>
    <row r="40" spans="1:8" x14ac:dyDescent="0.3">
      <c r="A40" t="s">
        <v>580</v>
      </c>
      <c r="B40" t="s">
        <v>1792</v>
      </c>
      <c r="C40" t="s">
        <v>1155</v>
      </c>
      <c r="D40" t="s">
        <v>267</v>
      </c>
      <c r="E40" t="s">
        <v>2</v>
      </c>
      <c r="F40" s="3">
        <v>0</v>
      </c>
      <c r="G40" s="3">
        <v>10086879</v>
      </c>
      <c r="H40" s="3">
        <f t="shared" si="0"/>
        <v>-10086879</v>
      </c>
    </row>
    <row r="41" spans="1:8" x14ac:dyDescent="0.3">
      <c r="A41" t="s">
        <v>1461</v>
      </c>
      <c r="B41" t="s">
        <v>1461</v>
      </c>
      <c r="C41" t="s">
        <v>145</v>
      </c>
      <c r="D41" t="s">
        <v>145</v>
      </c>
      <c r="E41" t="s">
        <v>4</v>
      </c>
      <c r="F41" s="3">
        <v>0</v>
      </c>
      <c r="G41" s="3">
        <v>10025000</v>
      </c>
      <c r="H41" s="3">
        <f t="shared" si="0"/>
        <v>-10025000</v>
      </c>
    </row>
    <row r="42" spans="1:8" x14ac:dyDescent="0.3">
      <c r="A42" t="s">
        <v>496</v>
      </c>
      <c r="B42" t="s">
        <v>1600</v>
      </c>
      <c r="C42" t="s">
        <v>2088</v>
      </c>
      <c r="D42" t="s">
        <v>145</v>
      </c>
      <c r="E42" t="s">
        <v>1</v>
      </c>
      <c r="F42" s="3">
        <v>0</v>
      </c>
      <c r="G42" s="3">
        <v>8929824</v>
      </c>
      <c r="H42" s="3">
        <f t="shared" si="0"/>
        <v>-8929824</v>
      </c>
    </row>
    <row r="43" spans="1:8" x14ac:dyDescent="0.3">
      <c r="A43" t="s">
        <v>633</v>
      </c>
      <c r="B43" t="s">
        <v>975</v>
      </c>
      <c r="C43" t="s">
        <v>2224</v>
      </c>
      <c r="D43" t="s">
        <v>186</v>
      </c>
      <c r="E43" t="s">
        <v>2</v>
      </c>
      <c r="F43" s="3">
        <v>0</v>
      </c>
      <c r="G43" s="3">
        <v>8500000</v>
      </c>
      <c r="H43" s="3">
        <f t="shared" si="0"/>
        <v>-8500000</v>
      </c>
    </row>
    <row r="44" spans="1:8" x14ac:dyDescent="0.3">
      <c r="A44" t="s">
        <v>497</v>
      </c>
      <c r="B44" t="s">
        <v>2868</v>
      </c>
      <c r="C44" t="s">
        <v>2088</v>
      </c>
      <c r="D44" t="s">
        <v>145</v>
      </c>
      <c r="E44" t="s">
        <v>1</v>
      </c>
      <c r="F44" s="3">
        <v>0</v>
      </c>
      <c r="G44" s="3">
        <v>8500000</v>
      </c>
      <c r="H44" s="3">
        <f t="shared" si="0"/>
        <v>-8500000</v>
      </c>
    </row>
    <row r="45" spans="1:8" x14ac:dyDescent="0.3">
      <c r="A45" t="s">
        <v>480</v>
      </c>
      <c r="B45" t="s">
        <v>2859</v>
      </c>
      <c r="C45" t="s">
        <v>2107</v>
      </c>
      <c r="D45" t="s">
        <v>28</v>
      </c>
      <c r="E45" t="s">
        <v>2</v>
      </c>
      <c r="F45" s="3">
        <v>0</v>
      </c>
      <c r="G45" s="3">
        <v>8400000</v>
      </c>
      <c r="H45" s="3">
        <f t="shared" si="0"/>
        <v>-8400000</v>
      </c>
    </row>
    <row r="46" spans="1:8" x14ac:dyDescent="0.3">
      <c r="A46" t="s">
        <v>555</v>
      </c>
      <c r="B46" t="s">
        <v>1704</v>
      </c>
      <c r="C46" t="s">
        <v>2088</v>
      </c>
      <c r="D46" t="s">
        <v>145</v>
      </c>
      <c r="E46" t="s">
        <v>1</v>
      </c>
      <c r="F46" s="3">
        <v>0</v>
      </c>
      <c r="G46" s="3">
        <v>8186832</v>
      </c>
      <c r="H46" s="3">
        <f t="shared" si="0"/>
        <v>-8186832</v>
      </c>
    </row>
    <row r="47" spans="1:8" x14ac:dyDescent="0.3">
      <c r="A47" t="s">
        <v>2718</v>
      </c>
      <c r="B47" t="s">
        <v>2798</v>
      </c>
      <c r="C47" t="s">
        <v>2224</v>
      </c>
      <c r="D47" t="s">
        <v>371</v>
      </c>
      <c r="E47" t="s">
        <v>2</v>
      </c>
      <c r="F47" s="3">
        <v>0</v>
      </c>
      <c r="G47" s="3">
        <v>8046582</v>
      </c>
      <c r="H47" s="3">
        <f t="shared" si="0"/>
        <v>-8046582</v>
      </c>
    </row>
    <row r="48" spans="1:8" x14ac:dyDescent="0.3">
      <c r="A48" t="s">
        <v>1286</v>
      </c>
      <c r="B48" t="s">
        <v>1509</v>
      </c>
      <c r="C48" t="s">
        <v>2095</v>
      </c>
      <c r="D48" t="s">
        <v>145</v>
      </c>
      <c r="E48" t="s">
        <v>1</v>
      </c>
      <c r="F48" s="3">
        <v>0</v>
      </c>
      <c r="G48" s="3">
        <v>8000000</v>
      </c>
      <c r="H48" s="3">
        <f t="shared" si="0"/>
        <v>-8000000</v>
      </c>
    </row>
    <row r="49" spans="1:8" x14ac:dyDescent="0.3">
      <c r="A49" t="s">
        <v>649</v>
      </c>
      <c r="B49" t="s">
        <v>1581</v>
      </c>
      <c r="C49" t="s">
        <v>2367</v>
      </c>
      <c r="D49" t="s">
        <v>201</v>
      </c>
      <c r="E49" t="s">
        <v>1</v>
      </c>
      <c r="F49" s="3">
        <v>0</v>
      </c>
      <c r="G49" s="3">
        <v>7906340</v>
      </c>
      <c r="H49" s="3">
        <f t="shared" si="0"/>
        <v>-7906340</v>
      </c>
    </row>
    <row r="50" spans="1:8" x14ac:dyDescent="0.3">
      <c r="A50" t="s">
        <v>1382</v>
      </c>
      <c r="B50" t="s">
        <v>898</v>
      </c>
      <c r="C50" t="s">
        <v>1158</v>
      </c>
      <c r="D50" t="s">
        <v>138</v>
      </c>
      <c r="E50" t="s">
        <v>2</v>
      </c>
      <c r="F50" s="3">
        <v>776210.7</v>
      </c>
      <c r="G50" s="3">
        <v>8500000</v>
      </c>
      <c r="H50" s="3">
        <f t="shared" si="0"/>
        <v>-7723789.2999999998</v>
      </c>
    </row>
    <row r="51" spans="1:8" x14ac:dyDescent="0.3">
      <c r="A51" t="s">
        <v>1320</v>
      </c>
      <c r="B51" t="s">
        <v>1617</v>
      </c>
      <c r="C51" t="s">
        <v>2910</v>
      </c>
      <c r="D51" t="s">
        <v>356</v>
      </c>
      <c r="E51" t="s">
        <v>4</v>
      </c>
      <c r="F51" s="3">
        <v>0</v>
      </c>
      <c r="G51" s="3">
        <v>7500000</v>
      </c>
      <c r="H51" s="3">
        <f t="shared" si="0"/>
        <v>-7500000</v>
      </c>
    </row>
    <row r="52" spans="1:8" x14ac:dyDescent="0.3">
      <c r="A52" t="s">
        <v>650</v>
      </c>
      <c r="B52" t="s">
        <v>2901</v>
      </c>
      <c r="C52" t="s">
        <v>145</v>
      </c>
      <c r="D52" t="s">
        <v>145</v>
      </c>
      <c r="E52" t="s">
        <v>1</v>
      </c>
      <c r="F52" s="3">
        <v>0</v>
      </c>
      <c r="G52" s="3">
        <v>7500000</v>
      </c>
      <c r="H52" s="3">
        <f t="shared" si="0"/>
        <v>-7500000</v>
      </c>
    </row>
    <row r="53" spans="1:8" x14ac:dyDescent="0.3">
      <c r="A53" t="s">
        <v>1443</v>
      </c>
      <c r="B53" t="s">
        <v>2469</v>
      </c>
      <c r="C53" t="s">
        <v>2274</v>
      </c>
      <c r="D53" t="s">
        <v>145</v>
      </c>
      <c r="E53" t="s">
        <v>1</v>
      </c>
      <c r="F53" s="3">
        <v>0</v>
      </c>
      <c r="G53" s="3">
        <v>7409896</v>
      </c>
      <c r="H53" s="3">
        <f t="shared" si="0"/>
        <v>-7409896</v>
      </c>
    </row>
    <row r="54" spans="1:8" x14ac:dyDescent="0.3">
      <c r="A54" t="s">
        <v>491</v>
      </c>
      <c r="B54" t="s">
        <v>1578</v>
      </c>
      <c r="C54" t="s">
        <v>2366</v>
      </c>
      <c r="D54" t="s">
        <v>243</v>
      </c>
      <c r="E54" t="s">
        <v>1</v>
      </c>
      <c r="F54" s="3">
        <v>0</v>
      </c>
      <c r="G54" s="3">
        <v>7359385</v>
      </c>
      <c r="H54" s="3">
        <f t="shared" si="0"/>
        <v>-7359385</v>
      </c>
    </row>
    <row r="55" spans="1:8" x14ac:dyDescent="0.3">
      <c r="A55" t="s">
        <v>1362</v>
      </c>
      <c r="B55" t="s">
        <v>1752</v>
      </c>
      <c r="C55" t="s">
        <v>2150</v>
      </c>
      <c r="D55" t="s">
        <v>145</v>
      </c>
      <c r="E55" t="s">
        <v>1</v>
      </c>
      <c r="F55" s="3">
        <v>0</v>
      </c>
      <c r="G55" s="3">
        <v>7000000</v>
      </c>
      <c r="H55" s="3">
        <f t="shared" si="0"/>
        <v>-7000000</v>
      </c>
    </row>
    <row r="56" spans="1:8" x14ac:dyDescent="0.3">
      <c r="A56" t="s">
        <v>1283</v>
      </c>
      <c r="B56" t="s">
        <v>1482</v>
      </c>
      <c r="C56" t="s">
        <v>2088</v>
      </c>
      <c r="D56" t="s">
        <v>145</v>
      </c>
      <c r="E56" t="s">
        <v>1</v>
      </c>
      <c r="F56" s="3">
        <v>0</v>
      </c>
      <c r="G56" s="3">
        <v>7000000</v>
      </c>
      <c r="H56" s="3">
        <f t="shared" si="0"/>
        <v>-7000000</v>
      </c>
    </row>
    <row r="57" spans="1:8" x14ac:dyDescent="0.3">
      <c r="A57" t="s">
        <v>2506</v>
      </c>
      <c r="B57" t="s">
        <v>1786</v>
      </c>
      <c r="C57" t="s">
        <v>1256</v>
      </c>
      <c r="D57" t="s">
        <v>265</v>
      </c>
      <c r="E57" t="s">
        <v>1</v>
      </c>
      <c r="F57" s="3">
        <v>0</v>
      </c>
      <c r="G57" s="3">
        <v>6854211</v>
      </c>
      <c r="H57" s="3">
        <f t="shared" si="0"/>
        <v>-6854211</v>
      </c>
    </row>
    <row r="58" spans="1:8" x14ac:dyDescent="0.3">
      <c r="A58" t="s">
        <v>496</v>
      </c>
      <c r="B58" t="s">
        <v>1600</v>
      </c>
      <c r="C58" t="s">
        <v>2369</v>
      </c>
      <c r="D58" t="s">
        <v>57</v>
      </c>
      <c r="E58" t="s">
        <v>1</v>
      </c>
      <c r="F58" s="3">
        <v>18986739.809999999</v>
      </c>
      <c r="G58" s="3">
        <v>25789252</v>
      </c>
      <c r="H58" s="3">
        <f t="shared" si="0"/>
        <v>-6802512.1900000013</v>
      </c>
    </row>
    <row r="59" spans="1:8" x14ac:dyDescent="0.3">
      <c r="A59" t="s">
        <v>1286</v>
      </c>
      <c r="B59" t="s">
        <v>1508</v>
      </c>
      <c r="C59" t="s">
        <v>1231</v>
      </c>
      <c r="D59" t="s">
        <v>17</v>
      </c>
      <c r="E59" t="s">
        <v>1</v>
      </c>
      <c r="F59" s="3">
        <v>214944.56</v>
      </c>
      <c r="G59" s="3">
        <v>6720234</v>
      </c>
      <c r="H59" s="3">
        <f t="shared" si="0"/>
        <v>-6505289.4400000004</v>
      </c>
    </row>
    <row r="60" spans="1:8" x14ac:dyDescent="0.3">
      <c r="A60" t="s">
        <v>1332</v>
      </c>
      <c r="B60" t="s">
        <v>1661</v>
      </c>
      <c r="C60" t="s">
        <v>2095</v>
      </c>
      <c r="D60" t="s">
        <v>145</v>
      </c>
      <c r="E60" t="s">
        <v>1</v>
      </c>
      <c r="F60" s="3">
        <v>0</v>
      </c>
      <c r="G60" s="3">
        <v>6466253</v>
      </c>
      <c r="H60" s="3">
        <f t="shared" si="0"/>
        <v>-6466253</v>
      </c>
    </row>
    <row r="61" spans="1:8" x14ac:dyDescent="0.3">
      <c r="A61" t="s">
        <v>531</v>
      </c>
      <c r="B61" t="s">
        <v>823</v>
      </c>
      <c r="C61" t="s">
        <v>1119</v>
      </c>
      <c r="D61" t="s">
        <v>95</v>
      </c>
      <c r="E61" t="s">
        <v>2</v>
      </c>
      <c r="F61" s="3">
        <v>3580809.98</v>
      </c>
      <c r="G61" s="3">
        <v>9943868</v>
      </c>
      <c r="H61" s="3">
        <f t="shared" si="0"/>
        <v>-6363058.0199999996</v>
      </c>
    </row>
    <row r="62" spans="1:8" x14ac:dyDescent="0.3">
      <c r="A62" t="s">
        <v>627</v>
      </c>
      <c r="B62" t="s">
        <v>966</v>
      </c>
      <c r="C62" t="s">
        <v>1184</v>
      </c>
      <c r="D62" t="s">
        <v>182</v>
      </c>
      <c r="E62" t="s">
        <v>2</v>
      </c>
      <c r="F62" s="3">
        <v>0</v>
      </c>
      <c r="G62" s="3">
        <v>6335709</v>
      </c>
      <c r="H62" s="3">
        <f t="shared" si="0"/>
        <v>-6335709</v>
      </c>
    </row>
    <row r="63" spans="1:8" x14ac:dyDescent="0.3">
      <c r="A63" t="s">
        <v>636</v>
      </c>
      <c r="B63" t="s">
        <v>1947</v>
      </c>
      <c r="C63" t="s">
        <v>2088</v>
      </c>
      <c r="D63" t="s">
        <v>145</v>
      </c>
      <c r="E63" t="s">
        <v>1</v>
      </c>
      <c r="F63" s="3">
        <v>0</v>
      </c>
      <c r="G63" s="3">
        <v>6320187</v>
      </c>
      <c r="H63" s="3">
        <f t="shared" si="0"/>
        <v>-6320187</v>
      </c>
    </row>
    <row r="64" spans="1:8" x14ac:dyDescent="0.3">
      <c r="A64" t="s">
        <v>454</v>
      </c>
      <c r="B64" t="s">
        <v>700</v>
      </c>
      <c r="C64" t="s">
        <v>2085</v>
      </c>
      <c r="D64" t="s">
        <v>12</v>
      </c>
      <c r="E64" t="s">
        <v>2</v>
      </c>
      <c r="F64" s="3">
        <v>642519.24</v>
      </c>
      <c r="G64" s="3">
        <v>6879542</v>
      </c>
      <c r="H64" s="3">
        <f t="shared" si="0"/>
        <v>-6237022.7599999998</v>
      </c>
    </row>
    <row r="65" spans="1:8" x14ac:dyDescent="0.3">
      <c r="A65" t="s">
        <v>2839</v>
      </c>
      <c r="B65" t="s">
        <v>1587</v>
      </c>
      <c r="C65" t="s">
        <v>2088</v>
      </c>
      <c r="D65" t="s">
        <v>145</v>
      </c>
      <c r="E65" t="s">
        <v>1</v>
      </c>
      <c r="F65" s="3">
        <v>0</v>
      </c>
      <c r="G65" s="3">
        <v>6145647</v>
      </c>
      <c r="H65" s="3">
        <f t="shared" si="0"/>
        <v>-6145647</v>
      </c>
    </row>
    <row r="66" spans="1:8" x14ac:dyDescent="0.3">
      <c r="A66" t="s">
        <v>1444</v>
      </c>
      <c r="B66" t="s">
        <v>2599</v>
      </c>
      <c r="C66" t="s">
        <v>2288</v>
      </c>
      <c r="D66" t="s">
        <v>145</v>
      </c>
      <c r="E66" t="s">
        <v>1</v>
      </c>
      <c r="F66" s="3">
        <v>0</v>
      </c>
      <c r="G66" s="3">
        <v>6123497</v>
      </c>
      <c r="H66" s="3">
        <f t="shared" ref="H66:H129" si="1">F66-G66</f>
        <v>-6123497</v>
      </c>
    </row>
    <row r="67" spans="1:8" x14ac:dyDescent="0.3">
      <c r="A67" t="s">
        <v>555</v>
      </c>
      <c r="B67" t="s">
        <v>2876</v>
      </c>
      <c r="C67" t="s">
        <v>2088</v>
      </c>
      <c r="D67" t="s">
        <v>145</v>
      </c>
      <c r="E67" t="s">
        <v>1</v>
      </c>
      <c r="F67" s="3">
        <v>0</v>
      </c>
      <c r="G67" s="3">
        <v>6081576</v>
      </c>
      <c r="H67" s="3">
        <f t="shared" si="1"/>
        <v>-6081576</v>
      </c>
    </row>
    <row r="68" spans="1:8" x14ac:dyDescent="0.3">
      <c r="A68" t="s">
        <v>2839</v>
      </c>
      <c r="B68" t="s">
        <v>762</v>
      </c>
      <c r="C68" t="s">
        <v>1092</v>
      </c>
      <c r="D68" t="s">
        <v>54</v>
      </c>
      <c r="E68" t="s">
        <v>2</v>
      </c>
      <c r="F68" s="3">
        <v>0</v>
      </c>
      <c r="G68" s="3">
        <v>6000000</v>
      </c>
      <c r="H68" s="3">
        <f t="shared" si="1"/>
        <v>-6000000</v>
      </c>
    </row>
    <row r="69" spans="1:8" x14ac:dyDescent="0.3">
      <c r="A69" t="s">
        <v>613</v>
      </c>
      <c r="B69" t="s">
        <v>2789</v>
      </c>
      <c r="C69" t="s">
        <v>2216</v>
      </c>
      <c r="D69" t="s">
        <v>156</v>
      </c>
      <c r="E69" t="s">
        <v>2</v>
      </c>
      <c r="F69" s="3">
        <v>0</v>
      </c>
      <c r="G69" s="3">
        <v>5820609</v>
      </c>
      <c r="H69" s="3">
        <f t="shared" si="1"/>
        <v>-5820609</v>
      </c>
    </row>
    <row r="70" spans="1:8" x14ac:dyDescent="0.3">
      <c r="A70" t="s">
        <v>555</v>
      </c>
      <c r="B70" t="s">
        <v>1713</v>
      </c>
      <c r="C70" t="s">
        <v>2156</v>
      </c>
      <c r="D70" t="s">
        <v>187</v>
      </c>
      <c r="E70" t="s">
        <v>2</v>
      </c>
      <c r="F70" s="3">
        <v>0</v>
      </c>
      <c r="G70" s="3">
        <v>5800000</v>
      </c>
      <c r="H70" s="3">
        <f t="shared" si="1"/>
        <v>-5800000</v>
      </c>
    </row>
    <row r="71" spans="1:8" x14ac:dyDescent="0.3">
      <c r="A71" t="s">
        <v>674</v>
      </c>
      <c r="B71" t="s">
        <v>2062</v>
      </c>
      <c r="C71" t="s">
        <v>1220</v>
      </c>
      <c r="D71" t="s">
        <v>207</v>
      </c>
      <c r="E71" t="s">
        <v>2</v>
      </c>
      <c r="F71" s="3">
        <v>141047.54</v>
      </c>
      <c r="G71" s="3">
        <v>5845214</v>
      </c>
      <c r="H71" s="3">
        <f t="shared" si="1"/>
        <v>-5704166.46</v>
      </c>
    </row>
    <row r="72" spans="1:8" x14ac:dyDescent="0.3">
      <c r="A72" t="s">
        <v>565</v>
      </c>
      <c r="B72" t="s">
        <v>1530</v>
      </c>
      <c r="C72" t="s">
        <v>2357</v>
      </c>
      <c r="D72" t="s">
        <v>123</v>
      </c>
      <c r="E72" t="s">
        <v>1</v>
      </c>
      <c r="F72" s="3">
        <v>0</v>
      </c>
      <c r="G72" s="3">
        <v>5700000</v>
      </c>
      <c r="H72" s="3">
        <f t="shared" si="1"/>
        <v>-5700000</v>
      </c>
    </row>
    <row r="73" spans="1:8" x14ac:dyDescent="0.3">
      <c r="A73" t="s">
        <v>1305</v>
      </c>
      <c r="B73" t="s">
        <v>744</v>
      </c>
      <c r="C73" t="s">
        <v>1083</v>
      </c>
      <c r="D73" t="s">
        <v>36</v>
      </c>
      <c r="E73" t="s">
        <v>2</v>
      </c>
      <c r="F73" s="3">
        <v>0</v>
      </c>
      <c r="G73" s="3">
        <v>5700000</v>
      </c>
      <c r="H73" s="3">
        <f t="shared" si="1"/>
        <v>-5700000</v>
      </c>
    </row>
    <row r="74" spans="1:8" x14ac:dyDescent="0.3">
      <c r="A74" t="s">
        <v>633</v>
      </c>
      <c r="B74" t="s">
        <v>2794</v>
      </c>
      <c r="C74" t="s">
        <v>2224</v>
      </c>
      <c r="D74" t="s">
        <v>336</v>
      </c>
      <c r="E74" t="s">
        <v>2</v>
      </c>
      <c r="F74" s="3">
        <v>0</v>
      </c>
      <c r="G74" s="3">
        <v>5500000</v>
      </c>
      <c r="H74" s="3">
        <f t="shared" si="1"/>
        <v>-5500000</v>
      </c>
    </row>
    <row r="75" spans="1:8" x14ac:dyDescent="0.3">
      <c r="A75" t="s">
        <v>1392</v>
      </c>
      <c r="B75" t="s">
        <v>1822</v>
      </c>
      <c r="C75" t="s">
        <v>2156</v>
      </c>
      <c r="D75" t="s">
        <v>365</v>
      </c>
      <c r="E75" t="s">
        <v>2</v>
      </c>
      <c r="F75" s="3">
        <v>0</v>
      </c>
      <c r="G75" s="3">
        <v>5300000</v>
      </c>
      <c r="H75" s="3">
        <f t="shared" si="1"/>
        <v>-5300000</v>
      </c>
    </row>
    <row r="76" spans="1:8" x14ac:dyDescent="0.3">
      <c r="A76" t="s">
        <v>555</v>
      </c>
      <c r="B76" t="s">
        <v>1712</v>
      </c>
      <c r="C76" t="s">
        <v>2156</v>
      </c>
      <c r="D76" t="s">
        <v>108</v>
      </c>
      <c r="E76" t="s">
        <v>2</v>
      </c>
      <c r="F76" s="3">
        <v>0</v>
      </c>
      <c r="G76" s="3">
        <v>5100000</v>
      </c>
      <c r="H76" s="3">
        <f t="shared" si="1"/>
        <v>-5100000</v>
      </c>
    </row>
    <row r="77" spans="1:8" x14ac:dyDescent="0.3">
      <c r="A77" t="s">
        <v>526</v>
      </c>
      <c r="B77" t="s">
        <v>811</v>
      </c>
      <c r="C77" t="s">
        <v>2375</v>
      </c>
      <c r="D77" t="s">
        <v>90</v>
      </c>
      <c r="E77" t="s">
        <v>1</v>
      </c>
      <c r="F77" s="3">
        <v>2959389.44</v>
      </c>
      <c r="G77" s="3">
        <v>8000000</v>
      </c>
      <c r="H77" s="3">
        <f t="shared" si="1"/>
        <v>-5040610.5600000005</v>
      </c>
    </row>
    <row r="78" spans="1:8" x14ac:dyDescent="0.3">
      <c r="A78" t="s">
        <v>2436</v>
      </c>
      <c r="B78" t="s">
        <v>2462</v>
      </c>
      <c r="C78" t="s">
        <v>145</v>
      </c>
      <c r="D78" t="s">
        <v>145</v>
      </c>
      <c r="E78" t="s">
        <v>1</v>
      </c>
      <c r="F78" s="3">
        <v>0</v>
      </c>
      <c r="G78" s="3">
        <v>5000000</v>
      </c>
      <c r="H78" s="3">
        <f t="shared" si="1"/>
        <v>-5000000</v>
      </c>
    </row>
    <row r="79" spans="1:8" x14ac:dyDescent="0.3">
      <c r="A79" t="s">
        <v>1303</v>
      </c>
      <c r="B79" t="s">
        <v>2803</v>
      </c>
      <c r="C79" t="s">
        <v>145</v>
      </c>
      <c r="D79" t="s">
        <v>145</v>
      </c>
      <c r="E79" t="s">
        <v>1</v>
      </c>
      <c r="F79" s="3">
        <v>0</v>
      </c>
      <c r="G79" s="3">
        <v>5000000</v>
      </c>
      <c r="H79" s="3">
        <f t="shared" si="1"/>
        <v>-5000000</v>
      </c>
    </row>
    <row r="80" spans="1:8" x14ac:dyDescent="0.3">
      <c r="A80" t="s">
        <v>2485</v>
      </c>
      <c r="B80" t="s">
        <v>1599</v>
      </c>
      <c r="C80" t="s">
        <v>2126</v>
      </c>
      <c r="D80" t="s">
        <v>57</v>
      </c>
      <c r="E80" t="s">
        <v>2</v>
      </c>
      <c r="F80" s="3">
        <v>0</v>
      </c>
      <c r="G80" s="3">
        <v>5000000</v>
      </c>
      <c r="H80" s="3">
        <f t="shared" si="1"/>
        <v>-5000000</v>
      </c>
    </row>
    <row r="81" spans="1:8" x14ac:dyDescent="0.3">
      <c r="A81" t="s">
        <v>2633</v>
      </c>
      <c r="B81" t="s">
        <v>2877</v>
      </c>
      <c r="C81" t="s">
        <v>2158</v>
      </c>
      <c r="D81" t="s">
        <v>361</v>
      </c>
      <c r="E81" t="s">
        <v>2</v>
      </c>
      <c r="F81" s="3">
        <v>0</v>
      </c>
      <c r="G81" s="3">
        <v>5000000</v>
      </c>
      <c r="H81" s="3">
        <f t="shared" si="1"/>
        <v>-5000000</v>
      </c>
    </row>
    <row r="82" spans="1:8" x14ac:dyDescent="0.3">
      <c r="A82" t="s">
        <v>1353</v>
      </c>
      <c r="B82" t="s">
        <v>1726</v>
      </c>
      <c r="C82" t="s">
        <v>1140</v>
      </c>
      <c r="D82" t="s">
        <v>253</v>
      </c>
      <c r="E82" t="s">
        <v>4</v>
      </c>
      <c r="F82" s="3">
        <v>927088.31</v>
      </c>
      <c r="G82" s="3">
        <v>5836362</v>
      </c>
      <c r="H82" s="3">
        <f t="shared" si="1"/>
        <v>-4909273.6899999995</v>
      </c>
    </row>
    <row r="83" spans="1:8" x14ac:dyDescent="0.3">
      <c r="A83" t="s">
        <v>1362</v>
      </c>
      <c r="B83" t="s">
        <v>1756</v>
      </c>
      <c r="C83" t="s">
        <v>2172</v>
      </c>
      <c r="D83" t="s">
        <v>128</v>
      </c>
      <c r="E83" t="s">
        <v>2</v>
      </c>
      <c r="F83" s="3">
        <v>0</v>
      </c>
      <c r="G83" s="3">
        <v>4781755</v>
      </c>
      <c r="H83" s="3">
        <f t="shared" si="1"/>
        <v>-4781755</v>
      </c>
    </row>
    <row r="84" spans="1:8" x14ac:dyDescent="0.3">
      <c r="A84" t="s">
        <v>2622</v>
      </c>
      <c r="B84" t="s">
        <v>764</v>
      </c>
      <c r="C84" t="s">
        <v>1093</v>
      </c>
      <c r="D84" t="s">
        <v>56</v>
      </c>
      <c r="E84" t="s">
        <v>2</v>
      </c>
      <c r="F84" s="3">
        <v>0</v>
      </c>
      <c r="G84" s="3">
        <v>4612861</v>
      </c>
      <c r="H84" s="3">
        <f t="shared" si="1"/>
        <v>-4612861</v>
      </c>
    </row>
    <row r="85" spans="1:8" x14ac:dyDescent="0.3">
      <c r="A85" t="s">
        <v>633</v>
      </c>
      <c r="B85" t="s">
        <v>1922</v>
      </c>
      <c r="C85" t="s">
        <v>2225</v>
      </c>
      <c r="D85" t="s">
        <v>370</v>
      </c>
      <c r="E85" t="s">
        <v>2</v>
      </c>
      <c r="F85" s="3">
        <v>0</v>
      </c>
      <c r="G85" s="3">
        <v>4500000</v>
      </c>
      <c r="H85" s="3">
        <f t="shared" si="1"/>
        <v>-4500000</v>
      </c>
    </row>
    <row r="86" spans="1:8" x14ac:dyDescent="0.3">
      <c r="A86" t="s">
        <v>670</v>
      </c>
      <c r="B86" t="s">
        <v>2906</v>
      </c>
      <c r="C86" t="s">
        <v>145</v>
      </c>
      <c r="D86" t="s">
        <v>145</v>
      </c>
      <c r="E86" t="s">
        <v>4</v>
      </c>
      <c r="F86" s="3">
        <v>0</v>
      </c>
      <c r="G86" s="3">
        <v>4229721.810089021</v>
      </c>
      <c r="H86" s="3">
        <f t="shared" si="1"/>
        <v>-4229721.810089021</v>
      </c>
    </row>
    <row r="87" spans="1:8" x14ac:dyDescent="0.3">
      <c r="A87" t="s">
        <v>1383</v>
      </c>
      <c r="B87" t="s">
        <v>1806</v>
      </c>
      <c r="C87" t="s">
        <v>2189</v>
      </c>
      <c r="D87" t="s">
        <v>269</v>
      </c>
      <c r="E87" t="s">
        <v>2</v>
      </c>
      <c r="F87" s="3">
        <v>488145.29</v>
      </c>
      <c r="G87" s="3">
        <v>4600000</v>
      </c>
      <c r="H87" s="3">
        <f t="shared" si="1"/>
        <v>-4111854.71</v>
      </c>
    </row>
    <row r="88" spans="1:8" x14ac:dyDescent="0.3">
      <c r="A88" t="s">
        <v>543</v>
      </c>
      <c r="B88" t="s">
        <v>2763</v>
      </c>
      <c r="C88" t="s">
        <v>1123</v>
      </c>
      <c r="D88" t="s">
        <v>100</v>
      </c>
      <c r="E88" t="s">
        <v>2</v>
      </c>
      <c r="F88" s="3">
        <v>0</v>
      </c>
      <c r="G88" s="3">
        <v>4007963</v>
      </c>
      <c r="H88" s="3">
        <f t="shared" si="1"/>
        <v>-4007963</v>
      </c>
    </row>
    <row r="89" spans="1:8" x14ac:dyDescent="0.3">
      <c r="A89" t="s">
        <v>1273</v>
      </c>
      <c r="B89" t="s">
        <v>2850</v>
      </c>
      <c r="C89" t="s">
        <v>2095</v>
      </c>
      <c r="D89" t="s">
        <v>145</v>
      </c>
      <c r="E89" t="s">
        <v>1</v>
      </c>
      <c r="F89" s="3">
        <v>0</v>
      </c>
      <c r="G89" s="3">
        <v>4000000</v>
      </c>
      <c r="H89" s="3">
        <f t="shared" si="1"/>
        <v>-4000000</v>
      </c>
    </row>
    <row r="90" spans="1:8" x14ac:dyDescent="0.3">
      <c r="A90" t="s">
        <v>658</v>
      </c>
      <c r="B90" t="s">
        <v>2902</v>
      </c>
      <c r="C90" t="s">
        <v>1206</v>
      </c>
      <c r="D90" t="s">
        <v>145</v>
      </c>
      <c r="E90" t="s">
        <v>1</v>
      </c>
      <c r="F90" s="3">
        <v>0</v>
      </c>
      <c r="G90" s="3">
        <v>3986223</v>
      </c>
      <c r="H90" s="3">
        <f t="shared" si="1"/>
        <v>-3986223</v>
      </c>
    </row>
    <row r="91" spans="1:8" x14ac:dyDescent="0.3">
      <c r="A91" t="s">
        <v>554</v>
      </c>
      <c r="B91" t="s">
        <v>859</v>
      </c>
      <c r="C91" t="s">
        <v>2382</v>
      </c>
      <c r="D91" t="s">
        <v>102</v>
      </c>
      <c r="E91" t="s">
        <v>1</v>
      </c>
      <c r="F91" s="3">
        <v>626003.18999999994</v>
      </c>
      <c r="G91" s="3">
        <v>4548454</v>
      </c>
      <c r="H91" s="3">
        <f t="shared" si="1"/>
        <v>-3922450.81</v>
      </c>
    </row>
    <row r="92" spans="1:8" x14ac:dyDescent="0.3">
      <c r="A92" t="s">
        <v>2838</v>
      </c>
      <c r="B92" t="s">
        <v>2865</v>
      </c>
      <c r="C92" t="s">
        <v>2367</v>
      </c>
      <c r="D92" t="s">
        <v>201</v>
      </c>
      <c r="E92" t="s">
        <v>1</v>
      </c>
      <c r="F92" s="3">
        <v>0</v>
      </c>
      <c r="G92" s="3">
        <v>3906340</v>
      </c>
      <c r="H92" s="3">
        <f t="shared" si="1"/>
        <v>-3906340</v>
      </c>
    </row>
    <row r="93" spans="1:8" x14ac:dyDescent="0.3">
      <c r="A93" t="s">
        <v>1283</v>
      </c>
      <c r="B93" t="s">
        <v>1481</v>
      </c>
      <c r="C93" t="s">
        <v>2088</v>
      </c>
      <c r="D93" t="s">
        <v>145</v>
      </c>
      <c r="E93" t="s">
        <v>1</v>
      </c>
      <c r="F93" s="3">
        <v>0</v>
      </c>
      <c r="G93" s="3">
        <v>3871599</v>
      </c>
      <c r="H93" s="3">
        <f t="shared" si="1"/>
        <v>-3871599</v>
      </c>
    </row>
    <row r="94" spans="1:8" x14ac:dyDescent="0.3">
      <c r="A94" t="s">
        <v>1399</v>
      </c>
      <c r="B94" t="s">
        <v>1877</v>
      </c>
      <c r="C94" t="s">
        <v>2088</v>
      </c>
      <c r="D94" t="s">
        <v>145</v>
      </c>
      <c r="E94" t="s">
        <v>1</v>
      </c>
      <c r="F94" s="3">
        <v>0</v>
      </c>
      <c r="G94" s="3">
        <v>3712993</v>
      </c>
      <c r="H94" s="3">
        <f t="shared" si="1"/>
        <v>-3712993</v>
      </c>
    </row>
    <row r="95" spans="1:8" x14ac:dyDescent="0.3">
      <c r="A95" t="s">
        <v>454</v>
      </c>
      <c r="B95" t="s">
        <v>700</v>
      </c>
      <c r="C95" t="s">
        <v>2343</v>
      </c>
      <c r="D95" t="s">
        <v>12</v>
      </c>
      <c r="E95" t="s">
        <v>1</v>
      </c>
      <c r="F95" s="3">
        <v>4488366.3</v>
      </c>
      <c r="G95" s="3">
        <v>8176865</v>
      </c>
      <c r="H95" s="3">
        <f t="shared" si="1"/>
        <v>-3688498.7</v>
      </c>
    </row>
    <row r="96" spans="1:8" x14ac:dyDescent="0.3">
      <c r="A96" t="s">
        <v>1392</v>
      </c>
      <c r="B96" t="s">
        <v>1832</v>
      </c>
      <c r="C96" t="s">
        <v>2202</v>
      </c>
      <c r="D96" t="s">
        <v>366</v>
      </c>
      <c r="E96" t="s">
        <v>2</v>
      </c>
      <c r="F96" s="3">
        <v>0</v>
      </c>
      <c r="G96" s="3">
        <v>3600387</v>
      </c>
      <c r="H96" s="3">
        <f t="shared" si="1"/>
        <v>-3600387</v>
      </c>
    </row>
    <row r="97" spans="1:8" x14ac:dyDescent="0.3">
      <c r="A97" t="s">
        <v>2637</v>
      </c>
      <c r="B97" t="s">
        <v>1763</v>
      </c>
      <c r="C97" t="s">
        <v>2392</v>
      </c>
      <c r="D97" t="s">
        <v>259</v>
      </c>
      <c r="E97" t="s">
        <v>1</v>
      </c>
      <c r="F97" s="3">
        <v>0</v>
      </c>
      <c r="G97" s="3">
        <v>3500001</v>
      </c>
      <c r="H97" s="3">
        <f t="shared" si="1"/>
        <v>-3500001</v>
      </c>
    </row>
    <row r="98" spans="1:8" x14ac:dyDescent="0.3">
      <c r="A98" t="s">
        <v>633</v>
      </c>
      <c r="B98" t="s">
        <v>1915</v>
      </c>
      <c r="C98" t="s">
        <v>2225</v>
      </c>
      <c r="D98" t="s">
        <v>369</v>
      </c>
      <c r="E98" t="s">
        <v>2</v>
      </c>
      <c r="F98" s="3">
        <v>0</v>
      </c>
      <c r="G98" s="3">
        <v>3500000</v>
      </c>
      <c r="H98" s="3">
        <f t="shared" si="1"/>
        <v>-3500000</v>
      </c>
    </row>
    <row r="99" spans="1:8" x14ac:dyDescent="0.3">
      <c r="A99" t="s">
        <v>2506</v>
      </c>
      <c r="B99" t="s">
        <v>1791</v>
      </c>
      <c r="C99" t="s">
        <v>1155</v>
      </c>
      <c r="D99" t="s">
        <v>265</v>
      </c>
      <c r="E99" t="s">
        <v>2</v>
      </c>
      <c r="F99" s="3">
        <v>0</v>
      </c>
      <c r="G99" s="3">
        <v>3500000</v>
      </c>
      <c r="H99" s="3">
        <f t="shared" si="1"/>
        <v>-3500000</v>
      </c>
    </row>
    <row r="100" spans="1:8" x14ac:dyDescent="0.3">
      <c r="A100" t="s">
        <v>2842</v>
      </c>
      <c r="B100" t="s">
        <v>1658</v>
      </c>
      <c r="C100" t="s">
        <v>2135</v>
      </c>
      <c r="D100" t="s">
        <v>359</v>
      </c>
      <c r="E100" t="s">
        <v>2</v>
      </c>
      <c r="F100" s="3">
        <v>0</v>
      </c>
      <c r="G100" s="3">
        <v>3500000</v>
      </c>
      <c r="H100" s="3">
        <f t="shared" si="1"/>
        <v>-3500000</v>
      </c>
    </row>
    <row r="101" spans="1:8" x14ac:dyDescent="0.3">
      <c r="A101" t="s">
        <v>539</v>
      </c>
      <c r="B101" t="s">
        <v>835</v>
      </c>
      <c r="C101" t="s">
        <v>1123</v>
      </c>
      <c r="D101" t="s">
        <v>103</v>
      </c>
      <c r="E101" t="s">
        <v>2</v>
      </c>
      <c r="F101" s="3">
        <v>783.7</v>
      </c>
      <c r="G101" s="3">
        <v>3500000</v>
      </c>
      <c r="H101" s="3">
        <f t="shared" si="1"/>
        <v>-3499216.3</v>
      </c>
    </row>
    <row r="102" spans="1:8" x14ac:dyDescent="0.3">
      <c r="A102" t="s">
        <v>1327</v>
      </c>
      <c r="B102" t="s">
        <v>1636</v>
      </c>
      <c r="C102" t="s">
        <v>2370</v>
      </c>
      <c r="D102" t="s">
        <v>293</v>
      </c>
      <c r="E102" t="s">
        <v>1</v>
      </c>
      <c r="F102" s="3">
        <v>293052.65999999997</v>
      </c>
      <c r="G102" s="3">
        <v>3786480</v>
      </c>
      <c r="H102" s="3">
        <f t="shared" si="1"/>
        <v>-3493427.34</v>
      </c>
    </row>
    <row r="103" spans="1:8" x14ac:dyDescent="0.3">
      <c r="A103" t="s">
        <v>636</v>
      </c>
      <c r="B103" t="s">
        <v>982</v>
      </c>
      <c r="C103" t="s">
        <v>2241</v>
      </c>
      <c r="D103" t="s">
        <v>189</v>
      </c>
      <c r="E103" t="s">
        <v>2</v>
      </c>
      <c r="F103" s="3">
        <v>475183.7</v>
      </c>
      <c r="G103" s="3">
        <v>3895289</v>
      </c>
      <c r="H103" s="3">
        <f t="shared" si="1"/>
        <v>-3420105.3</v>
      </c>
    </row>
    <row r="104" spans="1:8" x14ac:dyDescent="0.3">
      <c r="A104" t="s">
        <v>525</v>
      </c>
      <c r="B104" t="s">
        <v>802</v>
      </c>
      <c r="C104" t="s">
        <v>1244</v>
      </c>
      <c r="D104" t="s">
        <v>87</v>
      </c>
      <c r="E104" t="s">
        <v>1</v>
      </c>
      <c r="F104" s="3">
        <v>0</v>
      </c>
      <c r="G104" s="3">
        <v>3282616</v>
      </c>
      <c r="H104" s="3">
        <f t="shared" si="1"/>
        <v>-3282616</v>
      </c>
    </row>
    <row r="105" spans="1:8" x14ac:dyDescent="0.3">
      <c r="A105" t="s">
        <v>674</v>
      </c>
      <c r="B105" t="s">
        <v>2063</v>
      </c>
      <c r="C105" t="s">
        <v>1220</v>
      </c>
      <c r="D105" t="s">
        <v>208</v>
      </c>
      <c r="E105" t="s">
        <v>2</v>
      </c>
      <c r="F105" s="3">
        <v>0</v>
      </c>
      <c r="G105" s="3">
        <v>3275240</v>
      </c>
      <c r="H105" s="3">
        <f t="shared" si="1"/>
        <v>-3275240</v>
      </c>
    </row>
    <row r="106" spans="1:8" x14ac:dyDescent="0.3">
      <c r="A106" t="s">
        <v>526</v>
      </c>
      <c r="B106" t="s">
        <v>811</v>
      </c>
      <c r="C106" t="s">
        <v>2374</v>
      </c>
      <c r="D106" t="s">
        <v>90</v>
      </c>
      <c r="E106" t="s">
        <v>1</v>
      </c>
      <c r="F106" s="3">
        <v>1759025.19</v>
      </c>
      <c r="G106" s="3">
        <v>5007375</v>
      </c>
      <c r="H106" s="3">
        <f t="shared" si="1"/>
        <v>-3248349.81</v>
      </c>
    </row>
    <row r="107" spans="1:8" x14ac:dyDescent="0.3">
      <c r="A107" t="s">
        <v>1445</v>
      </c>
      <c r="B107" t="s">
        <v>2820</v>
      </c>
      <c r="C107" t="s">
        <v>2294</v>
      </c>
      <c r="D107" t="s">
        <v>145</v>
      </c>
      <c r="E107" t="s">
        <v>1</v>
      </c>
      <c r="F107" s="3">
        <v>0</v>
      </c>
      <c r="G107" s="3">
        <v>3200000</v>
      </c>
      <c r="H107" s="3">
        <f t="shared" si="1"/>
        <v>-3200000</v>
      </c>
    </row>
    <row r="108" spans="1:8" x14ac:dyDescent="0.3">
      <c r="A108" t="s">
        <v>1392</v>
      </c>
      <c r="B108" t="s">
        <v>1828</v>
      </c>
      <c r="C108" t="s">
        <v>2156</v>
      </c>
      <c r="D108" t="s">
        <v>156</v>
      </c>
      <c r="E108" t="s">
        <v>2</v>
      </c>
      <c r="F108" s="3">
        <v>0</v>
      </c>
      <c r="G108" s="3">
        <v>3200000</v>
      </c>
      <c r="H108" s="3">
        <f t="shared" si="1"/>
        <v>-3200000</v>
      </c>
    </row>
    <row r="109" spans="1:8" x14ac:dyDescent="0.3">
      <c r="A109" t="s">
        <v>531</v>
      </c>
      <c r="B109" t="s">
        <v>820</v>
      </c>
      <c r="C109" t="s">
        <v>1245</v>
      </c>
      <c r="D109" t="s">
        <v>95</v>
      </c>
      <c r="E109" t="s">
        <v>1</v>
      </c>
      <c r="F109" s="3">
        <v>0</v>
      </c>
      <c r="G109" s="3">
        <v>3138938</v>
      </c>
      <c r="H109" s="3">
        <f t="shared" si="1"/>
        <v>-3138938</v>
      </c>
    </row>
    <row r="110" spans="1:8" x14ac:dyDescent="0.3">
      <c r="A110" t="s">
        <v>1273</v>
      </c>
      <c r="B110" t="s">
        <v>2851</v>
      </c>
      <c r="C110" t="s">
        <v>2095</v>
      </c>
      <c r="D110" t="s">
        <v>145</v>
      </c>
      <c r="E110" t="s">
        <v>1</v>
      </c>
      <c r="F110" s="3">
        <v>0</v>
      </c>
      <c r="G110" s="3">
        <v>3100000</v>
      </c>
      <c r="H110" s="3">
        <f t="shared" si="1"/>
        <v>-3100000</v>
      </c>
    </row>
    <row r="111" spans="1:8" x14ac:dyDescent="0.3">
      <c r="A111" t="s">
        <v>649</v>
      </c>
      <c r="B111" t="s">
        <v>2871</v>
      </c>
      <c r="C111" t="s">
        <v>2367</v>
      </c>
      <c r="D111" t="s">
        <v>357</v>
      </c>
      <c r="E111" t="s">
        <v>1</v>
      </c>
      <c r="F111" s="3">
        <v>0</v>
      </c>
      <c r="G111" s="3">
        <v>3075000</v>
      </c>
      <c r="H111" s="3">
        <f t="shared" si="1"/>
        <v>-3075000</v>
      </c>
    </row>
    <row r="112" spans="1:8" x14ac:dyDescent="0.3">
      <c r="A112" t="s">
        <v>2838</v>
      </c>
      <c r="B112" t="s">
        <v>2869</v>
      </c>
      <c r="C112" t="s">
        <v>2367</v>
      </c>
      <c r="D112" t="s">
        <v>357</v>
      </c>
      <c r="E112" t="s">
        <v>1</v>
      </c>
      <c r="F112" s="3">
        <v>0</v>
      </c>
      <c r="G112" s="3">
        <v>3075000</v>
      </c>
      <c r="H112" s="3">
        <f t="shared" si="1"/>
        <v>-3075000</v>
      </c>
    </row>
    <row r="113" spans="1:8" x14ac:dyDescent="0.3">
      <c r="A113" t="s">
        <v>1340</v>
      </c>
      <c r="B113" t="s">
        <v>804</v>
      </c>
      <c r="C113" t="s">
        <v>1114</v>
      </c>
      <c r="D113" t="s">
        <v>89</v>
      </c>
      <c r="E113" t="s">
        <v>2</v>
      </c>
      <c r="F113" s="3">
        <v>0</v>
      </c>
      <c r="G113" s="3">
        <v>3000662</v>
      </c>
      <c r="H113" s="3">
        <f t="shared" si="1"/>
        <v>-3000662</v>
      </c>
    </row>
    <row r="114" spans="1:8" x14ac:dyDescent="0.3">
      <c r="A114" t="s">
        <v>2710</v>
      </c>
      <c r="B114" t="s">
        <v>1602</v>
      </c>
      <c r="C114" t="s">
        <v>2084</v>
      </c>
      <c r="D114" t="s">
        <v>145</v>
      </c>
      <c r="E114" t="s">
        <v>1</v>
      </c>
      <c r="F114" s="3">
        <v>0</v>
      </c>
      <c r="G114" s="3">
        <v>3000000</v>
      </c>
      <c r="H114" s="3">
        <f t="shared" si="1"/>
        <v>-3000000</v>
      </c>
    </row>
    <row r="115" spans="1:8" x14ac:dyDescent="0.3">
      <c r="A115" t="s">
        <v>489</v>
      </c>
      <c r="B115" t="s">
        <v>2747</v>
      </c>
      <c r="C115" t="s">
        <v>2120</v>
      </c>
      <c r="D115" t="s">
        <v>48</v>
      </c>
      <c r="E115" t="s">
        <v>2</v>
      </c>
      <c r="F115" s="3">
        <v>0</v>
      </c>
      <c r="G115" s="3">
        <v>2999907</v>
      </c>
      <c r="H115" s="3">
        <f t="shared" si="1"/>
        <v>-2999907</v>
      </c>
    </row>
    <row r="116" spans="1:8" x14ac:dyDescent="0.3">
      <c r="A116" t="s">
        <v>1284</v>
      </c>
      <c r="B116" t="s">
        <v>1499</v>
      </c>
      <c r="C116" t="s">
        <v>2347</v>
      </c>
      <c r="D116" t="s">
        <v>17</v>
      </c>
      <c r="E116" t="s">
        <v>1</v>
      </c>
      <c r="F116" s="3">
        <v>45684.86</v>
      </c>
      <c r="G116" s="3">
        <v>3000000</v>
      </c>
      <c r="H116" s="3">
        <f t="shared" si="1"/>
        <v>-2954315.14</v>
      </c>
    </row>
    <row r="117" spans="1:8" x14ac:dyDescent="0.3">
      <c r="A117" t="s">
        <v>461</v>
      </c>
      <c r="B117" t="s">
        <v>1502</v>
      </c>
      <c r="C117" t="s">
        <v>1229</v>
      </c>
      <c r="D117" t="s">
        <v>290</v>
      </c>
      <c r="E117" t="s">
        <v>1</v>
      </c>
      <c r="F117" s="3">
        <v>0</v>
      </c>
      <c r="G117" s="3">
        <v>2921004</v>
      </c>
      <c r="H117" s="3">
        <f t="shared" si="1"/>
        <v>-2921004</v>
      </c>
    </row>
    <row r="118" spans="1:8" x14ac:dyDescent="0.3">
      <c r="A118" t="s">
        <v>2844</v>
      </c>
      <c r="B118" t="s">
        <v>1941</v>
      </c>
      <c r="C118" t="s">
        <v>2088</v>
      </c>
      <c r="D118" t="s">
        <v>145</v>
      </c>
      <c r="E118" t="s">
        <v>1</v>
      </c>
      <c r="F118" s="3">
        <v>0</v>
      </c>
      <c r="G118" s="3">
        <v>2822369</v>
      </c>
      <c r="H118" s="3">
        <f t="shared" si="1"/>
        <v>-2822369</v>
      </c>
    </row>
    <row r="119" spans="1:8" x14ac:dyDescent="0.3">
      <c r="A119" t="s">
        <v>633</v>
      </c>
      <c r="B119" t="s">
        <v>2795</v>
      </c>
      <c r="C119" t="s">
        <v>2224</v>
      </c>
      <c r="D119" t="s">
        <v>337</v>
      </c>
      <c r="E119" t="s">
        <v>2</v>
      </c>
      <c r="F119" s="3">
        <v>0</v>
      </c>
      <c r="G119" s="3">
        <v>2770250</v>
      </c>
      <c r="H119" s="3">
        <f t="shared" si="1"/>
        <v>-2770250</v>
      </c>
    </row>
    <row r="120" spans="1:8" x14ac:dyDescent="0.3">
      <c r="A120" t="s">
        <v>1399</v>
      </c>
      <c r="B120" t="s">
        <v>2890</v>
      </c>
      <c r="C120" t="s">
        <v>2088</v>
      </c>
      <c r="D120" t="s">
        <v>145</v>
      </c>
      <c r="E120" t="s">
        <v>1</v>
      </c>
      <c r="F120" s="3">
        <v>0</v>
      </c>
      <c r="G120" s="3">
        <v>2657821</v>
      </c>
      <c r="H120" s="3">
        <f t="shared" si="1"/>
        <v>-2657821</v>
      </c>
    </row>
    <row r="121" spans="1:8" x14ac:dyDescent="0.3">
      <c r="A121" t="s">
        <v>526</v>
      </c>
      <c r="B121" t="s">
        <v>811</v>
      </c>
      <c r="C121" t="s">
        <v>2144</v>
      </c>
      <c r="D121" t="s">
        <v>90</v>
      </c>
      <c r="E121" t="s">
        <v>4</v>
      </c>
      <c r="F121" s="3">
        <v>9077240.4700000007</v>
      </c>
      <c r="G121" s="3">
        <v>11722354</v>
      </c>
      <c r="H121" s="3">
        <f t="shared" si="1"/>
        <v>-2645113.5299999993</v>
      </c>
    </row>
    <row r="122" spans="1:8" x14ac:dyDescent="0.3">
      <c r="A122" t="s">
        <v>1392</v>
      </c>
      <c r="B122" t="s">
        <v>1826</v>
      </c>
      <c r="C122" t="s">
        <v>2405</v>
      </c>
      <c r="D122" t="s">
        <v>156</v>
      </c>
      <c r="E122" t="s">
        <v>1</v>
      </c>
      <c r="F122" s="3">
        <v>0</v>
      </c>
      <c r="G122" s="3">
        <v>2584113</v>
      </c>
      <c r="H122" s="3">
        <f t="shared" si="1"/>
        <v>-2584113</v>
      </c>
    </row>
    <row r="123" spans="1:8" x14ac:dyDescent="0.3">
      <c r="A123" t="s">
        <v>2836</v>
      </c>
      <c r="B123" t="s">
        <v>2854</v>
      </c>
      <c r="C123" t="s">
        <v>2088</v>
      </c>
      <c r="D123" t="s">
        <v>145</v>
      </c>
      <c r="E123" t="s">
        <v>1</v>
      </c>
      <c r="F123" s="3">
        <v>0</v>
      </c>
      <c r="G123" s="3">
        <v>2500000</v>
      </c>
      <c r="H123" s="3">
        <f t="shared" si="1"/>
        <v>-2500000</v>
      </c>
    </row>
    <row r="124" spans="1:8" x14ac:dyDescent="0.3">
      <c r="A124" t="s">
        <v>517</v>
      </c>
      <c r="B124" t="s">
        <v>1647</v>
      </c>
      <c r="C124" t="s">
        <v>145</v>
      </c>
      <c r="D124" t="s">
        <v>145</v>
      </c>
      <c r="E124" t="s">
        <v>1</v>
      </c>
      <c r="F124" s="3">
        <v>0</v>
      </c>
      <c r="G124" s="3">
        <v>2500000</v>
      </c>
      <c r="H124" s="3">
        <f t="shared" si="1"/>
        <v>-2500000</v>
      </c>
    </row>
    <row r="125" spans="1:8" x14ac:dyDescent="0.3">
      <c r="A125" t="s">
        <v>578</v>
      </c>
      <c r="B125" t="s">
        <v>1781</v>
      </c>
      <c r="C125" t="s">
        <v>2150</v>
      </c>
      <c r="D125" t="s">
        <v>145</v>
      </c>
      <c r="E125" t="s">
        <v>1</v>
      </c>
      <c r="F125" s="3">
        <v>0</v>
      </c>
      <c r="G125" s="3">
        <v>2500000</v>
      </c>
      <c r="H125" s="3">
        <f t="shared" si="1"/>
        <v>-2500000</v>
      </c>
    </row>
    <row r="126" spans="1:8" x14ac:dyDescent="0.3">
      <c r="A126" t="s">
        <v>1332</v>
      </c>
      <c r="B126" t="s">
        <v>1660</v>
      </c>
      <c r="C126" t="s">
        <v>2095</v>
      </c>
      <c r="D126" t="s">
        <v>145</v>
      </c>
      <c r="E126" t="s">
        <v>1</v>
      </c>
      <c r="F126" s="3">
        <v>0</v>
      </c>
      <c r="G126" s="3">
        <v>2500000</v>
      </c>
      <c r="H126" s="3">
        <f t="shared" si="1"/>
        <v>-2500000</v>
      </c>
    </row>
    <row r="127" spans="1:8" x14ac:dyDescent="0.3">
      <c r="A127" t="s">
        <v>1347</v>
      </c>
      <c r="B127" t="s">
        <v>857</v>
      </c>
      <c r="C127" t="s">
        <v>1133</v>
      </c>
      <c r="D127" t="s">
        <v>114</v>
      </c>
      <c r="E127" t="s">
        <v>2</v>
      </c>
      <c r="F127" s="3">
        <v>0</v>
      </c>
      <c r="G127" s="3">
        <v>2406188</v>
      </c>
      <c r="H127" s="3">
        <f t="shared" si="1"/>
        <v>-2406188</v>
      </c>
    </row>
    <row r="128" spans="1:8" x14ac:dyDescent="0.3">
      <c r="A128" t="s">
        <v>649</v>
      </c>
      <c r="B128" t="s">
        <v>2900</v>
      </c>
      <c r="C128" t="s">
        <v>145</v>
      </c>
      <c r="D128" t="s">
        <v>145</v>
      </c>
      <c r="E128" t="s">
        <v>1</v>
      </c>
      <c r="F128" s="3">
        <v>0</v>
      </c>
      <c r="G128" s="3">
        <v>2376623</v>
      </c>
      <c r="H128" s="3">
        <f t="shared" si="1"/>
        <v>-2376623</v>
      </c>
    </row>
    <row r="129" spans="1:8" x14ac:dyDescent="0.3">
      <c r="A129" t="s">
        <v>529</v>
      </c>
      <c r="B129" t="s">
        <v>816</v>
      </c>
      <c r="C129" t="s">
        <v>1245</v>
      </c>
      <c r="D129" t="s">
        <v>92</v>
      </c>
      <c r="E129" t="s">
        <v>1</v>
      </c>
      <c r="F129" s="3">
        <v>0</v>
      </c>
      <c r="G129" s="3">
        <v>2344658</v>
      </c>
      <c r="H129" s="3">
        <f t="shared" si="1"/>
        <v>-2344658</v>
      </c>
    </row>
    <row r="130" spans="1:8" x14ac:dyDescent="0.3">
      <c r="A130" t="s">
        <v>1420</v>
      </c>
      <c r="B130" t="s">
        <v>2893</v>
      </c>
      <c r="C130" t="s">
        <v>2237</v>
      </c>
      <c r="D130" t="s">
        <v>300</v>
      </c>
      <c r="E130" t="s">
        <v>2</v>
      </c>
      <c r="F130" s="3">
        <v>0</v>
      </c>
      <c r="G130" s="3">
        <v>2328460</v>
      </c>
      <c r="H130" s="3">
        <f t="shared" ref="H130:H193" si="2">F130-G130</f>
        <v>-2328460</v>
      </c>
    </row>
    <row r="131" spans="1:8" x14ac:dyDescent="0.3">
      <c r="A131" t="s">
        <v>644</v>
      </c>
      <c r="B131" t="s">
        <v>1962</v>
      </c>
      <c r="C131" t="s">
        <v>2358</v>
      </c>
      <c r="D131" t="s">
        <v>341</v>
      </c>
      <c r="E131" t="s">
        <v>1</v>
      </c>
      <c r="F131" s="3">
        <v>428143.85</v>
      </c>
      <c r="G131" s="3">
        <v>2717352</v>
      </c>
      <c r="H131" s="3">
        <f t="shared" si="2"/>
        <v>-2289208.15</v>
      </c>
    </row>
    <row r="132" spans="1:8" x14ac:dyDescent="0.3">
      <c r="A132" t="s">
        <v>2841</v>
      </c>
      <c r="B132" t="s">
        <v>2754</v>
      </c>
      <c r="C132" t="s">
        <v>1111</v>
      </c>
      <c r="D132" t="s">
        <v>77</v>
      </c>
      <c r="E132" t="s">
        <v>2</v>
      </c>
      <c r="F132" s="3">
        <v>0</v>
      </c>
      <c r="G132" s="3">
        <v>2258470</v>
      </c>
      <c r="H132" s="3">
        <f t="shared" si="2"/>
        <v>-2258470</v>
      </c>
    </row>
    <row r="133" spans="1:8" x14ac:dyDescent="0.3">
      <c r="A133" t="s">
        <v>2635</v>
      </c>
      <c r="B133" t="s">
        <v>1735</v>
      </c>
      <c r="C133" t="s">
        <v>2164</v>
      </c>
      <c r="D133" t="s">
        <v>362</v>
      </c>
      <c r="E133" t="s">
        <v>2</v>
      </c>
      <c r="F133" s="3">
        <v>0</v>
      </c>
      <c r="G133" s="3">
        <v>2225000</v>
      </c>
      <c r="H133" s="3">
        <f t="shared" si="2"/>
        <v>-2225000</v>
      </c>
    </row>
    <row r="134" spans="1:8" x14ac:dyDescent="0.3">
      <c r="A134" t="s">
        <v>1327</v>
      </c>
      <c r="B134" t="s">
        <v>1636</v>
      </c>
      <c r="C134" t="s">
        <v>2371</v>
      </c>
      <c r="D134" t="s">
        <v>293</v>
      </c>
      <c r="E134" t="s">
        <v>1</v>
      </c>
      <c r="F134" s="3">
        <v>1815580.41</v>
      </c>
      <c r="G134" s="3">
        <v>3986390</v>
      </c>
      <c r="H134" s="3">
        <f t="shared" si="2"/>
        <v>-2170809.59</v>
      </c>
    </row>
    <row r="135" spans="1:8" x14ac:dyDescent="0.3">
      <c r="A135" t="s">
        <v>1330</v>
      </c>
      <c r="B135" t="s">
        <v>797</v>
      </c>
      <c r="C135" t="s">
        <v>1107</v>
      </c>
      <c r="D135" t="s">
        <v>83</v>
      </c>
      <c r="E135" t="s">
        <v>2</v>
      </c>
      <c r="F135" s="3">
        <v>0</v>
      </c>
      <c r="G135" s="3">
        <v>2095866</v>
      </c>
      <c r="H135" s="3">
        <f t="shared" si="2"/>
        <v>-2095866</v>
      </c>
    </row>
    <row r="136" spans="1:8" x14ac:dyDescent="0.3">
      <c r="A136" t="s">
        <v>2832</v>
      </c>
      <c r="B136" t="s">
        <v>2852</v>
      </c>
      <c r="C136" t="s">
        <v>145</v>
      </c>
      <c r="D136" t="s">
        <v>145</v>
      </c>
      <c r="E136" t="s">
        <v>4</v>
      </c>
      <c r="F136" s="3">
        <v>0</v>
      </c>
      <c r="G136" s="3">
        <v>2088508</v>
      </c>
      <c r="H136" s="3">
        <f t="shared" si="2"/>
        <v>-2088508</v>
      </c>
    </row>
    <row r="137" spans="1:8" x14ac:dyDescent="0.3">
      <c r="A137" t="s">
        <v>613</v>
      </c>
      <c r="B137" t="s">
        <v>1888</v>
      </c>
      <c r="C137" t="s">
        <v>1176</v>
      </c>
      <c r="D137" t="s">
        <v>151</v>
      </c>
      <c r="E137" t="s">
        <v>2</v>
      </c>
      <c r="F137" s="3">
        <v>0</v>
      </c>
      <c r="G137" s="3">
        <v>2000000</v>
      </c>
      <c r="H137" s="3">
        <f t="shared" si="2"/>
        <v>-2000000</v>
      </c>
    </row>
    <row r="138" spans="1:8" x14ac:dyDescent="0.3">
      <c r="A138" t="s">
        <v>2648</v>
      </c>
      <c r="B138" t="s">
        <v>1841</v>
      </c>
      <c r="C138" t="s">
        <v>2095</v>
      </c>
      <c r="D138" t="s">
        <v>145</v>
      </c>
      <c r="E138" t="s">
        <v>1</v>
      </c>
      <c r="F138" s="3">
        <v>0</v>
      </c>
      <c r="G138" s="3">
        <v>2000000</v>
      </c>
      <c r="H138" s="3">
        <f t="shared" si="2"/>
        <v>-2000000</v>
      </c>
    </row>
    <row r="139" spans="1:8" x14ac:dyDescent="0.3">
      <c r="A139" t="s">
        <v>2624</v>
      </c>
      <c r="B139" t="s">
        <v>1608</v>
      </c>
      <c r="C139" t="s">
        <v>2095</v>
      </c>
      <c r="D139" t="s">
        <v>145</v>
      </c>
      <c r="E139" t="s">
        <v>1</v>
      </c>
      <c r="F139" s="3">
        <v>0</v>
      </c>
      <c r="G139" s="3">
        <v>2000000</v>
      </c>
      <c r="H139" s="3">
        <f t="shared" si="2"/>
        <v>-2000000</v>
      </c>
    </row>
    <row r="140" spans="1:8" x14ac:dyDescent="0.3">
      <c r="A140" t="s">
        <v>1284</v>
      </c>
      <c r="B140" t="s">
        <v>1500</v>
      </c>
      <c r="C140" t="s">
        <v>2347</v>
      </c>
      <c r="D140" t="s">
        <v>15</v>
      </c>
      <c r="E140" t="s">
        <v>1</v>
      </c>
      <c r="F140" s="3">
        <v>2930.53</v>
      </c>
      <c r="G140" s="3">
        <v>2000000</v>
      </c>
      <c r="H140" s="3">
        <f t="shared" si="2"/>
        <v>-1997069.47</v>
      </c>
    </row>
    <row r="141" spans="1:8" x14ac:dyDescent="0.3">
      <c r="A141" t="s">
        <v>526</v>
      </c>
      <c r="B141" t="s">
        <v>2446</v>
      </c>
      <c r="C141" t="s">
        <v>145</v>
      </c>
      <c r="D141" t="s">
        <v>145</v>
      </c>
      <c r="E141" t="s">
        <v>1</v>
      </c>
      <c r="F141" s="3">
        <v>0</v>
      </c>
      <c r="G141" s="3">
        <v>1904803</v>
      </c>
      <c r="H141" s="3">
        <f t="shared" si="2"/>
        <v>-1904803</v>
      </c>
    </row>
    <row r="142" spans="1:8" x14ac:dyDescent="0.3">
      <c r="A142" t="s">
        <v>480</v>
      </c>
      <c r="B142" t="s">
        <v>1544</v>
      </c>
      <c r="C142" t="s">
        <v>2106</v>
      </c>
      <c r="D142" t="s">
        <v>354</v>
      </c>
      <c r="E142" t="s">
        <v>2</v>
      </c>
      <c r="F142" s="3">
        <v>0</v>
      </c>
      <c r="G142" s="3">
        <v>1900000</v>
      </c>
      <c r="H142" s="3">
        <f t="shared" si="2"/>
        <v>-1900000</v>
      </c>
    </row>
    <row r="143" spans="1:8" x14ac:dyDescent="0.3">
      <c r="A143" t="s">
        <v>461</v>
      </c>
      <c r="B143" t="s">
        <v>1503</v>
      </c>
      <c r="C143" t="s">
        <v>1229</v>
      </c>
      <c r="D143" t="s">
        <v>289</v>
      </c>
      <c r="E143" t="s">
        <v>1</v>
      </c>
      <c r="F143" s="3">
        <v>0</v>
      </c>
      <c r="G143" s="3">
        <v>1883094</v>
      </c>
      <c r="H143" s="3">
        <f t="shared" si="2"/>
        <v>-1883094</v>
      </c>
    </row>
    <row r="144" spans="1:8" x14ac:dyDescent="0.3">
      <c r="A144" t="s">
        <v>1287</v>
      </c>
      <c r="B144" t="s">
        <v>2736</v>
      </c>
      <c r="C144" t="s">
        <v>2349</v>
      </c>
      <c r="D144" t="s">
        <v>24</v>
      </c>
      <c r="E144" t="s">
        <v>1</v>
      </c>
      <c r="F144" s="3">
        <v>0</v>
      </c>
      <c r="G144" s="3">
        <v>1802851</v>
      </c>
      <c r="H144" s="3">
        <f t="shared" si="2"/>
        <v>-1802851</v>
      </c>
    </row>
    <row r="145" spans="1:8" x14ac:dyDescent="0.3">
      <c r="A145" t="s">
        <v>1329</v>
      </c>
      <c r="B145" t="s">
        <v>1650</v>
      </c>
      <c r="C145" t="s">
        <v>2370</v>
      </c>
      <c r="D145" t="s">
        <v>83</v>
      </c>
      <c r="E145" t="s">
        <v>1</v>
      </c>
      <c r="F145" s="3">
        <v>593225.53</v>
      </c>
      <c r="G145" s="3">
        <v>2387335</v>
      </c>
      <c r="H145" s="3">
        <f t="shared" si="2"/>
        <v>-1794109.47</v>
      </c>
    </row>
    <row r="146" spans="1:8" x14ac:dyDescent="0.3">
      <c r="A146" t="s">
        <v>542</v>
      </c>
      <c r="B146" t="s">
        <v>840</v>
      </c>
      <c r="C146" t="s">
        <v>1248</v>
      </c>
      <c r="D146" t="s">
        <v>101</v>
      </c>
      <c r="E146" t="s">
        <v>1</v>
      </c>
      <c r="F146" s="3">
        <v>0</v>
      </c>
      <c r="G146" s="3">
        <v>1756516</v>
      </c>
      <c r="H146" s="3">
        <f t="shared" si="2"/>
        <v>-1756516</v>
      </c>
    </row>
    <row r="147" spans="1:8" x14ac:dyDescent="0.3">
      <c r="A147" t="s">
        <v>1358</v>
      </c>
      <c r="B147" t="s">
        <v>1730</v>
      </c>
      <c r="C147" t="s">
        <v>2162</v>
      </c>
      <c r="D147" t="s">
        <v>362</v>
      </c>
      <c r="E147" t="s">
        <v>2</v>
      </c>
      <c r="F147" s="3">
        <v>0</v>
      </c>
      <c r="G147" s="3">
        <v>1736911</v>
      </c>
      <c r="H147" s="3">
        <f t="shared" si="2"/>
        <v>-1736911</v>
      </c>
    </row>
    <row r="148" spans="1:8" x14ac:dyDescent="0.3">
      <c r="A148" t="s">
        <v>2635</v>
      </c>
      <c r="B148" t="s">
        <v>1719</v>
      </c>
      <c r="C148" t="s">
        <v>2384</v>
      </c>
      <c r="D148" t="s">
        <v>327</v>
      </c>
      <c r="E148" t="s">
        <v>1</v>
      </c>
      <c r="F148" s="3">
        <v>0</v>
      </c>
      <c r="G148" s="3">
        <v>1725000</v>
      </c>
      <c r="H148" s="3">
        <f t="shared" si="2"/>
        <v>-1725000</v>
      </c>
    </row>
    <row r="149" spans="1:8" x14ac:dyDescent="0.3">
      <c r="A149" t="s">
        <v>517</v>
      </c>
      <c r="B149" t="s">
        <v>794</v>
      </c>
      <c r="C149" t="s">
        <v>2135</v>
      </c>
      <c r="D149" t="s">
        <v>81</v>
      </c>
      <c r="E149" t="s">
        <v>2</v>
      </c>
      <c r="F149" s="3">
        <v>0</v>
      </c>
      <c r="G149" s="3">
        <v>1724939</v>
      </c>
      <c r="H149" s="3">
        <f t="shared" si="2"/>
        <v>-1724939</v>
      </c>
    </row>
    <row r="150" spans="1:8" x14ac:dyDescent="0.3">
      <c r="A150" t="s">
        <v>525</v>
      </c>
      <c r="B150" t="s">
        <v>802</v>
      </c>
      <c r="C150" t="s">
        <v>1242</v>
      </c>
      <c r="D150" t="s">
        <v>47</v>
      </c>
      <c r="E150" t="s">
        <v>1</v>
      </c>
      <c r="F150" s="3">
        <v>91575.25</v>
      </c>
      <c r="G150" s="3">
        <v>1782852</v>
      </c>
      <c r="H150" s="3">
        <f t="shared" si="2"/>
        <v>-1691276.75</v>
      </c>
    </row>
    <row r="151" spans="1:8" x14ac:dyDescent="0.3">
      <c r="A151" t="s">
        <v>2651</v>
      </c>
      <c r="B151" t="s">
        <v>1917</v>
      </c>
      <c r="C151" t="s">
        <v>2227</v>
      </c>
      <c r="D151" t="s">
        <v>179</v>
      </c>
      <c r="E151" t="s">
        <v>2</v>
      </c>
      <c r="F151" s="3">
        <v>0</v>
      </c>
      <c r="G151" s="3">
        <v>1549317</v>
      </c>
      <c r="H151" s="3">
        <f t="shared" si="2"/>
        <v>-1549317</v>
      </c>
    </row>
    <row r="152" spans="1:8" x14ac:dyDescent="0.3">
      <c r="A152" t="s">
        <v>560</v>
      </c>
      <c r="B152" t="s">
        <v>1731</v>
      </c>
      <c r="C152" t="s">
        <v>2387</v>
      </c>
      <c r="D152" t="s">
        <v>295</v>
      </c>
      <c r="E152" t="s">
        <v>1</v>
      </c>
      <c r="F152" s="3">
        <v>449.02</v>
      </c>
      <c r="G152" s="3">
        <v>1523088</v>
      </c>
      <c r="H152" s="3">
        <f t="shared" si="2"/>
        <v>-1522638.98</v>
      </c>
    </row>
    <row r="153" spans="1:8" x14ac:dyDescent="0.3">
      <c r="A153" t="s">
        <v>1380</v>
      </c>
      <c r="B153" t="s">
        <v>2779</v>
      </c>
      <c r="C153" t="s">
        <v>2182</v>
      </c>
      <c r="D153" t="s">
        <v>137</v>
      </c>
      <c r="E153" t="s">
        <v>2</v>
      </c>
      <c r="F153" s="3">
        <v>0</v>
      </c>
      <c r="G153" s="3">
        <v>1500000</v>
      </c>
      <c r="H153" s="3">
        <f t="shared" si="2"/>
        <v>-1500000</v>
      </c>
    </row>
    <row r="154" spans="1:8" x14ac:dyDescent="0.3">
      <c r="A154" t="s">
        <v>1440</v>
      </c>
      <c r="B154" t="s">
        <v>1007</v>
      </c>
      <c r="C154" t="s">
        <v>145</v>
      </c>
      <c r="D154" t="s">
        <v>145</v>
      </c>
      <c r="E154" t="s">
        <v>1</v>
      </c>
      <c r="F154" s="3">
        <v>0</v>
      </c>
      <c r="G154" s="3">
        <v>1500000</v>
      </c>
      <c r="H154" s="3">
        <f t="shared" si="2"/>
        <v>-1500000</v>
      </c>
    </row>
    <row r="155" spans="1:8" x14ac:dyDescent="0.3">
      <c r="A155" t="s">
        <v>649</v>
      </c>
      <c r="B155" t="s">
        <v>2758</v>
      </c>
      <c r="C155" t="s">
        <v>2137</v>
      </c>
      <c r="D155" t="s">
        <v>321</v>
      </c>
      <c r="E155" t="s">
        <v>2</v>
      </c>
      <c r="F155" s="3">
        <v>0</v>
      </c>
      <c r="G155" s="3">
        <v>1500000</v>
      </c>
      <c r="H155" s="3">
        <f t="shared" si="2"/>
        <v>-1500000</v>
      </c>
    </row>
    <row r="156" spans="1:8" x14ac:dyDescent="0.3">
      <c r="A156" t="s">
        <v>628</v>
      </c>
      <c r="B156" t="s">
        <v>967</v>
      </c>
      <c r="C156" t="s">
        <v>145</v>
      </c>
      <c r="D156" t="s">
        <v>145</v>
      </c>
      <c r="E156" t="s">
        <v>1</v>
      </c>
      <c r="F156" s="3">
        <v>0</v>
      </c>
      <c r="G156" s="3">
        <v>1500000</v>
      </c>
      <c r="H156" s="3">
        <f t="shared" si="2"/>
        <v>-1500000</v>
      </c>
    </row>
    <row r="157" spans="1:8" x14ac:dyDescent="0.3">
      <c r="A157" t="s">
        <v>480</v>
      </c>
      <c r="B157" t="s">
        <v>1534</v>
      </c>
      <c r="C157" t="s">
        <v>2088</v>
      </c>
      <c r="D157" t="s">
        <v>145</v>
      </c>
      <c r="E157" t="s">
        <v>1</v>
      </c>
      <c r="F157" s="3">
        <v>0</v>
      </c>
      <c r="G157" s="3">
        <v>1485000</v>
      </c>
      <c r="H157" s="3">
        <f t="shared" si="2"/>
        <v>-1485000</v>
      </c>
    </row>
    <row r="158" spans="1:8" x14ac:dyDescent="0.3">
      <c r="A158" t="s">
        <v>1284</v>
      </c>
      <c r="B158" t="s">
        <v>1498</v>
      </c>
      <c r="C158" t="s">
        <v>1231</v>
      </c>
      <c r="D158" t="s">
        <v>15</v>
      </c>
      <c r="E158" t="s">
        <v>1</v>
      </c>
      <c r="F158" s="3">
        <v>0</v>
      </c>
      <c r="G158" s="3">
        <v>1475727</v>
      </c>
      <c r="H158" s="3">
        <f t="shared" si="2"/>
        <v>-1475727</v>
      </c>
    </row>
    <row r="159" spans="1:8" x14ac:dyDescent="0.3">
      <c r="A159" t="s">
        <v>1340</v>
      </c>
      <c r="B159" t="s">
        <v>806</v>
      </c>
      <c r="C159" t="s">
        <v>1242</v>
      </c>
      <c r="D159" t="s">
        <v>87</v>
      </c>
      <c r="E159" t="s">
        <v>1</v>
      </c>
      <c r="F159" s="3">
        <v>0</v>
      </c>
      <c r="G159" s="3">
        <v>1435483</v>
      </c>
      <c r="H159" s="3">
        <f t="shared" si="2"/>
        <v>-1435483</v>
      </c>
    </row>
    <row r="160" spans="1:8" x14ac:dyDescent="0.3">
      <c r="A160" t="s">
        <v>556</v>
      </c>
      <c r="B160" t="s">
        <v>1715</v>
      </c>
      <c r="C160" t="s">
        <v>1139</v>
      </c>
      <c r="D160" t="s">
        <v>106</v>
      </c>
      <c r="E160" t="s">
        <v>2</v>
      </c>
      <c r="F160" s="3">
        <v>582957.23</v>
      </c>
      <c r="G160" s="3">
        <v>2000000</v>
      </c>
      <c r="H160" s="3">
        <f t="shared" si="2"/>
        <v>-1417042.77</v>
      </c>
    </row>
    <row r="161" spans="1:8" x14ac:dyDescent="0.3">
      <c r="A161" t="s">
        <v>644</v>
      </c>
      <c r="B161" t="s">
        <v>1974</v>
      </c>
      <c r="C161" t="s">
        <v>2358</v>
      </c>
      <c r="D161" t="s">
        <v>340</v>
      </c>
      <c r="E161" t="s">
        <v>1</v>
      </c>
      <c r="F161" s="3">
        <v>0</v>
      </c>
      <c r="G161" s="3">
        <v>1400000</v>
      </c>
      <c r="H161" s="3">
        <f t="shared" si="2"/>
        <v>-1400000</v>
      </c>
    </row>
    <row r="162" spans="1:8" x14ac:dyDescent="0.3">
      <c r="A162" t="s">
        <v>2521</v>
      </c>
      <c r="B162" t="s">
        <v>2595</v>
      </c>
      <c r="C162" t="s">
        <v>2084</v>
      </c>
      <c r="D162" t="s">
        <v>145</v>
      </c>
      <c r="E162" t="s">
        <v>1</v>
      </c>
      <c r="F162" s="3">
        <v>0</v>
      </c>
      <c r="G162" s="3">
        <v>1400000</v>
      </c>
      <c r="H162" s="3">
        <f t="shared" si="2"/>
        <v>-1400000</v>
      </c>
    </row>
    <row r="163" spans="1:8" x14ac:dyDescent="0.3">
      <c r="A163" t="s">
        <v>618</v>
      </c>
      <c r="B163" t="s">
        <v>953</v>
      </c>
      <c r="C163" t="s">
        <v>1128</v>
      </c>
      <c r="D163" t="s">
        <v>172</v>
      </c>
      <c r="E163" t="s">
        <v>2</v>
      </c>
      <c r="F163" s="3">
        <v>129464.12</v>
      </c>
      <c r="G163" s="3">
        <v>1489162</v>
      </c>
      <c r="H163" s="3">
        <f t="shared" si="2"/>
        <v>-1359697.88</v>
      </c>
    </row>
    <row r="164" spans="1:8" x14ac:dyDescent="0.3">
      <c r="A164" t="s">
        <v>1307</v>
      </c>
      <c r="B164" t="s">
        <v>970</v>
      </c>
      <c r="C164" t="s">
        <v>2352</v>
      </c>
      <c r="D164" t="s">
        <v>119</v>
      </c>
      <c r="E164" t="s">
        <v>1</v>
      </c>
      <c r="F164" s="3">
        <v>0</v>
      </c>
      <c r="G164" s="3">
        <v>1321833</v>
      </c>
      <c r="H164" s="3">
        <f t="shared" si="2"/>
        <v>-1321833</v>
      </c>
    </row>
    <row r="165" spans="1:8" x14ac:dyDescent="0.3">
      <c r="A165" t="s">
        <v>499</v>
      </c>
      <c r="B165" t="s">
        <v>769</v>
      </c>
      <c r="C165" t="s">
        <v>1238</v>
      </c>
      <c r="D165" t="s">
        <v>63</v>
      </c>
      <c r="E165" t="s">
        <v>1</v>
      </c>
      <c r="F165" s="3">
        <v>167885.57</v>
      </c>
      <c r="G165" s="3">
        <v>1482463</v>
      </c>
      <c r="H165" s="3">
        <f t="shared" si="2"/>
        <v>-1314577.43</v>
      </c>
    </row>
    <row r="166" spans="1:8" x14ac:dyDescent="0.3">
      <c r="A166" t="s">
        <v>2496</v>
      </c>
      <c r="B166" t="s">
        <v>849</v>
      </c>
      <c r="C166" t="s">
        <v>1128</v>
      </c>
      <c r="D166" t="s">
        <v>109</v>
      </c>
      <c r="E166" t="s">
        <v>2</v>
      </c>
      <c r="F166" s="3">
        <v>0</v>
      </c>
      <c r="G166" s="3">
        <v>1300000</v>
      </c>
      <c r="H166" s="3">
        <f t="shared" si="2"/>
        <v>-1300000</v>
      </c>
    </row>
    <row r="167" spans="1:8" x14ac:dyDescent="0.3">
      <c r="A167" t="s">
        <v>2834</v>
      </c>
      <c r="B167" t="s">
        <v>2853</v>
      </c>
      <c r="C167" t="s">
        <v>145</v>
      </c>
      <c r="D167" t="s">
        <v>145</v>
      </c>
      <c r="E167" t="s">
        <v>4</v>
      </c>
      <c r="F167" s="3">
        <v>0</v>
      </c>
      <c r="G167" s="3">
        <v>1291180</v>
      </c>
      <c r="H167" s="3">
        <f t="shared" si="2"/>
        <v>-1291180</v>
      </c>
    </row>
    <row r="168" spans="1:8" x14ac:dyDescent="0.3">
      <c r="A168" t="s">
        <v>531</v>
      </c>
      <c r="B168" t="s">
        <v>1681</v>
      </c>
      <c r="C168" t="s">
        <v>2376</v>
      </c>
      <c r="D168" t="s">
        <v>96</v>
      </c>
      <c r="E168" t="s">
        <v>1</v>
      </c>
      <c r="F168" s="3">
        <v>13786511.6</v>
      </c>
      <c r="G168" s="3">
        <v>15060149</v>
      </c>
      <c r="H168" s="3">
        <f t="shared" si="2"/>
        <v>-1273637.4000000004</v>
      </c>
    </row>
    <row r="169" spans="1:8" x14ac:dyDescent="0.3">
      <c r="A169" t="s">
        <v>516</v>
      </c>
      <c r="B169" t="s">
        <v>792</v>
      </c>
      <c r="C169" t="s">
        <v>1053</v>
      </c>
      <c r="D169" t="s">
        <v>80</v>
      </c>
      <c r="E169" t="s">
        <v>2</v>
      </c>
      <c r="F169" s="3">
        <v>251118.23</v>
      </c>
      <c r="G169" s="3">
        <v>1484271</v>
      </c>
      <c r="H169" s="3">
        <f t="shared" si="2"/>
        <v>-1233152.77</v>
      </c>
    </row>
    <row r="170" spans="1:8" x14ac:dyDescent="0.3">
      <c r="A170" t="s">
        <v>1362</v>
      </c>
      <c r="B170" t="s">
        <v>2773</v>
      </c>
      <c r="C170" t="s">
        <v>2084</v>
      </c>
      <c r="D170" t="s">
        <v>145</v>
      </c>
      <c r="E170" t="s">
        <v>1</v>
      </c>
      <c r="F170" s="3">
        <v>0</v>
      </c>
      <c r="G170" s="3">
        <v>1210000</v>
      </c>
      <c r="H170" s="3">
        <f t="shared" si="2"/>
        <v>-1210000</v>
      </c>
    </row>
    <row r="171" spans="1:8" x14ac:dyDescent="0.3">
      <c r="A171" t="s">
        <v>633</v>
      </c>
      <c r="B171" t="s">
        <v>1919</v>
      </c>
      <c r="C171" t="s">
        <v>2224</v>
      </c>
      <c r="D171" t="s">
        <v>338</v>
      </c>
      <c r="E171" t="s">
        <v>2</v>
      </c>
      <c r="F171" s="3">
        <v>0</v>
      </c>
      <c r="G171" s="3">
        <v>1200000</v>
      </c>
      <c r="H171" s="3">
        <f t="shared" si="2"/>
        <v>-1200000</v>
      </c>
    </row>
    <row r="172" spans="1:8" x14ac:dyDescent="0.3">
      <c r="A172" t="s">
        <v>578</v>
      </c>
      <c r="B172" t="s">
        <v>1734</v>
      </c>
      <c r="C172" t="s">
        <v>2163</v>
      </c>
      <c r="D172" t="s">
        <v>330</v>
      </c>
      <c r="E172" t="s">
        <v>2</v>
      </c>
      <c r="F172" s="3">
        <v>0</v>
      </c>
      <c r="G172" s="3">
        <v>1200000</v>
      </c>
      <c r="H172" s="3">
        <f t="shared" si="2"/>
        <v>-1200000</v>
      </c>
    </row>
    <row r="173" spans="1:8" x14ac:dyDescent="0.3">
      <c r="A173" t="s">
        <v>555</v>
      </c>
      <c r="B173" t="s">
        <v>1702</v>
      </c>
      <c r="C173" t="s">
        <v>2155</v>
      </c>
      <c r="D173" t="s">
        <v>324</v>
      </c>
      <c r="E173" t="s">
        <v>2</v>
      </c>
      <c r="F173" s="3">
        <v>0</v>
      </c>
      <c r="G173" s="3">
        <v>1166395</v>
      </c>
      <c r="H173" s="3">
        <f t="shared" si="2"/>
        <v>-1166395</v>
      </c>
    </row>
    <row r="174" spans="1:8" x14ac:dyDescent="0.3">
      <c r="A174" t="s">
        <v>1334</v>
      </c>
      <c r="B174" t="s">
        <v>801</v>
      </c>
      <c r="C174" t="s">
        <v>1107</v>
      </c>
      <c r="D174" t="s">
        <v>85</v>
      </c>
      <c r="E174" t="s">
        <v>2</v>
      </c>
      <c r="F174" s="3">
        <v>0</v>
      </c>
      <c r="G174" s="3">
        <v>1157396</v>
      </c>
      <c r="H174" s="3">
        <f t="shared" si="2"/>
        <v>-1157396</v>
      </c>
    </row>
    <row r="175" spans="1:8" x14ac:dyDescent="0.3">
      <c r="A175" t="s">
        <v>2520</v>
      </c>
      <c r="B175" t="s">
        <v>1984</v>
      </c>
      <c r="C175" t="s">
        <v>2413</v>
      </c>
      <c r="D175" t="s">
        <v>345</v>
      </c>
      <c r="E175" t="s">
        <v>1</v>
      </c>
      <c r="F175" s="3">
        <v>0</v>
      </c>
      <c r="G175" s="3">
        <v>1114967</v>
      </c>
      <c r="H175" s="3">
        <f t="shared" si="2"/>
        <v>-1114967</v>
      </c>
    </row>
    <row r="176" spans="1:8" x14ac:dyDescent="0.3">
      <c r="A176" t="s">
        <v>2497</v>
      </c>
      <c r="B176" t="s">
        <v>2675</v>
      </c>
      <c r="C176" t="s">
        <v>2170</v>
      </c>
      <c r="D176" t="s">
        <v>296</v>
      </c>
      <c r="E176" t="s">
        <v>2</v>
      </c>
      <c r="F176" s="3">
        <v>0</v>
      </c>
      <c r="G176" s="3">
        <v>1107875</v>
      </c>
      <c r="H176" s="3">
        <f t="shared" si="2"/>
        <v>-1107875</v>
      </c>
    </row>
    <row r="177" spans="1:8" x14ac:dyDescent="0.3">
      <c r="A177" t="s">
        <v>633</v>
      </c>
      <c r="B177" t="s">
        <v>1938</v>
      </c>
      <c r="C177" t="s">
        <v>2224</v>
      </c>
      <c r="D177" t="s">
        <v>301</v>
      </c>
      <c r="E177" t="s">
        <v>2</v>
      </c>
      <c r="F177" s="3">
        <v>895015.28</v>
      </c>
      <c r="G177" s="3">
        <v>2000000</v>
      </c>
      <c r="H177" s="3">
        <f t="shared" si="2"/>
        <v>-1104984.72</v>
      </c>
    </row>
    <row r="178" spans="1:8" x14ac:dyDescent="0.3">
      <c r="A178" t="s">
        <v>1279</v>
      </c>
      <c r="B178" t="s">
        <v>1476</v>
      </c>
      <c r="C178" t="s">
        <v>2084</v>
      </c>
      <c r="D178" t="s">
        <v>145</v>
      </c>
      <c r="E178" t="s">
        <v>1</v>
      </c>
      <c r="F178" s="3">
        <v>0</v>
      </c>
      <c r="G178" s="3">
        <v>1080447</v>
      </c>
      <c r="H178" s="3">
        <f t="shared" si="2"/>
        <v>-1080447</v>
      </c>
    </row>
    <row r="179" spans="1:8" x14ac:dyDescent="0.3">
      <c r="A179" t="s">
        <v>2487</v>
      </c>
      <c r="B179" t="s">
        <v>1617</v>
      </c>
      <c r="C179" t="s">
        <v>2128</v>
      </c>
      <c r="D179" t="s">
        <v>64</v>
      </c>
      <c r="E179" t="s">
        <v>2</v>
      </c>
      <c r="F179" s="3">
        <v>0</v>
      </c>
      <c r="G179" s="3">
        <v>1072670</v>
      </c>
      <c r="H179" s="3">
        <f t="shared" si="2"/>
        <v>-1072670</v>
      </c>
    </row>
    <row r="180" spans="1:8" x14ac:dyDescent="0.3">
      <c r="A180" t="s">
        <v>608</v>
      </c>
      <c r="B180" t="s">
        <v>936</v>
      </c>
      <c r="C180" t="s">
        <v>1073</v>
      </c>
      <c r="D180" t="s">
        <v>161</v>
      </c>
      <c r="E180" t="s">
        <v>2</v>
      </c>
      <c r="F180" s="3">
        <v>0</v>
      </c>
      <c r="G180" s="3">
        <v>1067878</v>
      </c>
      <c r="H180" s="3">
        <f t="shared" si="2"/>
        <v>-1067878</v>
      </c>
    </row>
    <row r="181" spans="1:8" x14ac:dyDescent="0.3">
      <c r="A181" t="s">
        <v>529</v>
      </c>
      <c r="B181" t="s">
        <v>816</v>
      </c>
      <c r="C181" t="s">
        <v>1246</v>
      </c>
      <c r="D181" t="s">
        <v>92</v>
      </c>
      <c r="E181" t="s">
        <v>1</v>
      </c>
      <c r="F181" s="3">
        <v>0</v>
      </c>
      <c r="G181" s="3">
        <v>1008066</v>
      </c>
      <c r="H181" s="3">
        <f t="shared" si="2"/>
        <v>-1008066</v>
      </c>
    </row>
    <row r="182" spans="1:8" x14ac:dyDescent="0.3">
      <c r="A182" t="s">
        <v>529</v>
      </c>
      <c r="B182" t="s">
        <v>817</v>
      </c>
      <c r="C182" t="s">
        <v>1119</v>
      </c>
      <c r="D182" t="s">
        <v>92</v>
      </c>
      <c r="E182" t="s">
        <v>2</v>
      </c>
      <c r="F182" s="3">
        <v>0</v>
      </c>
      <c r="G182" s="3">
        <v>1004516</v>
      </c>
      <c r="H182" s="3">
        <f t="shared" si="2"/>
        <v>-1004516</v>
      </c>
    </row>
    <row r="183" spans="1:8" x14ac:dyDescent="0.3">
      <c r="A183" t="s">
        <v>526</v>
      </c>
      <c r="B183" t="s">
        <v>811</v>
      </c>
      <c r="C183" t="s">
        <v>2373</v>
      </c>
      <c r="D183" t="s">
        <v>90</v>
      </c>
      <c r="E183" t="s">
        <v>1</v>
      </c>
      <c r="F183" s="3">
        <v>0</v>
      </c>
      <c r="G183" s="3">
        <v>1000000</v>
      </c>
      <c r="H183" s="3">
        <f t="shared" si="2"/>
        <v>-1000000</v>
      </c>
    </row>
    <row r="184" spans="1:8" x14ac:dyDescent="0.3">
      <c r="A184" t="s">
        <v>467</v>
      </c>
      <c r="B184" t="s">
        <v>720</v>
      </c>
      <c r="C184" t="s">
        <v>1065</v>
      </c>
      <c r="D184" t="s">
        <v>21</v>
      </c>
      <c r="E184" t="s">
        <v>2</v>
      </c>
      <c r="F184" s="3">
        <v>0</v>
      </c>
      <c r="G184" s="3">
        <v>1000000</v>
      </c>
      <c r="H184" s="3">
        <f t="shared" si="2"/>
        <v>-1000000</v>
      </c>
    </row>
    <row r="185" spans="1:8" x14ac:dyDescent="0.3">
      <c r="A185" t="s">
        <v>672</v>
      </c>
      <c r="B185" t="s">
        <v>2054</v>
      </c>
      <c r="C185" t="s">
        <v>1218</v>
      </c>
      <c r="D185" t="s">
        <v>205</v>
      </c>
      <c r="E185" t="s">
        <v>2</v>
      </c>
      <c r="F185" s="3">
        <v>0</v>
      </c>
      <c r="G185" s="3">
        <v>1000000</v>
      </c>
      <c r="H185" s="3">
        <f t="shared" si="2"/>
        <v>-1000000</v>
      </c>
    </row>
    <row r="186" spans="1:8" x14ac:dyDescent="0.3">
      <c r="A186" t="s">
        <v>1299</v>
      </c>
      <c r="B186" t="s">
        <v>2862</v>
      </c>
      <c r="C186" t="s">
        <v>2095</v>
      </c>
      <c r="D186" t="s">
        <v>145</v>
      </c>
      <c r="E186" t="s">
        <v>1</v>
      </c>
      <c r="F186" s="3">
        <v>0</v>
      </c>
      <c r="G186" s="3">
        <v>1000000</v>
      </c>
      <c r="H186" s="3">
        <f t="shared" si="2"/>
        <v>-1000000</v>
      </c>
    </row>
    <row r="187" spans="1:8" x14ac:dyDescent="0.3">
      <c r="A187" t="s">
        <v>2643</v>
      </c>
      <c r="B187" t="s">
        <v>1813</v>
      </c>
      <c r="C187" t="s">
        <v>2150</v>
      </c>
      <c r="D187" t="s">
        <v>145</v>
      </c>
      <c r="E187" t="s">
        <v>1</v>
      </c>
      <c r="F187" s="3">
        <v>0</v>
      </c>
      <c r="G187" s="3">
        <v>1000000</v>
      </c>
      <c r="H187" s="3">
        <f t="shared" si="2"/>
        <v>-1000000</v>
      </c>
    </row>
    <row r="188" spans="1:8" x14ac:dyDescent="0.3">
      <c r="A188" t="s">
        <v>1436</v>
      </c>
      <c r="B188" t="s">
        <v>1983</v>
      </c>
      <c r="C188" t="s">
        <v>2095</v>
      </c>
      <c r="D188" t="s">
        <v>145</v>
      </c>
      <c r="E188" t="s">
        <v>1</v>
      </c>
      <c r="F188" s="3">
        <v>0</v>
      </c>
      <c r="G188" s="3">
        <v>1000000</v>
      </c>
      <c r="H188" s="3">
        <f t="shared" si="2"/>
        <v>-1000000</v>
      </c>
    </row>
    <row r="189" spans="1:8" x14ac:dyDescent="0.3">
      <c r="A189" t="s">
        <v>1347</v>
      </c>
      <c r="B189" t="s">
        <v>1700</v>
      </c>
      <c r="C189" t="s">
        <v>2084</v>
      </c>
      <c r="D189" t="s">
        <v>145</v>
      </c>
      <c r="E189" t="s">
        <v>1</v>
      </c>
      <c r="F189" s="3">
        <v>0</v>
      </c>
      <c r="G189" s="3">
        <v>1000000</v>
      </c>
      <c r="H189" s="3">
        <f t="shared" si="2"/>
        <v>-1000000</v>
      </c>
    </row>
    <row r="190" spans="1:8" x14ac:dyDescent="0.3">
      <c r="A190" t="s">
        <v>1392</v>
      </c>
      <c r="B190" t="s">
        <v>2573</v>
      </c>
      <c r="C190" t="s">
        <v>145</v>
      </c>
      <c r="D190" t="s">
        <v>145</v>
      </c>
      <c r="E190" t="s">
        <v>1</v>
      </c>
      <c r="F190" s="3">
        <v>0</v>
      </c>
      <c r="G190" s="3">
        <v>1000000</v>
      </c>
      <c r="H190" s="3">
        <f t="shared" si="2"/>
        <v>-1000000</v>
      </c>
    </row>
    <row r="191" spans="1:8" x14ac:dyDescent="0.3">
      <c r="A191" t="s">
        <v>513</v>
      </c>
      <c r="B191" t="s">
        <v>1632</v>
      </c>
      <c r="C191" t="s">
        <v>1107</v>
      </c>
      <c r="D191" t="s">
        <v>77</v>
      </c>
      <c r="E191" t="s">
        <v>2</v>
      </c>
      <c r="F191" s="3">
        <v>38298.980000000003</v>
      </c>
      <c r="G191" s="3">
        <v>1029010</v>
      </c>
      <c r="H191" s="3">
        <f t="shared" si="2"/>
        <v>-990711.02</v>
      </c>
    </row>
    <row r="192" spans="1:8" x14ac:dyDescent="0.3">
      <c r="A192" t="s">
        <v>2843</v>
      </c>
      <c r="B192" t="s">
        <v>1687</v>
      </c>
      <c r="C192" t="s">
        <v>2088</v>
      </c>
      <c r="D192" t="s">
        <v>145</v>
      </c>
      <c r="E192" t="s">
        <v>1</v>
      </c>
      <c r="F192" s="3">
        <v>0</v>
      </c>
      <c r="G192" s="3">
        <v>990000</v>
      </c>
      <c r="H192" s="3">
        <f t="shared" si="2"/>
        <v>-990000</v>
      </c>
    </row>
    <row r="193" spans="1:8" x14ac:dyDescent="0.3">
      <c r="A193" t="s">
        <v>1329</v>
      </c>
      <c r="B193" t="s">
        <v>1650</v>
      </c>
      <c r="C193" t="s">
        <v>2371</v>
      </c>
      <c r="D193" t="s">
        <v>83</v>
      </c>
      <c r="E193" t="s">
        <v>1</v>
      </c>
      <c r="F193" s="3">
        <v>1415694.98</v>
      </c>
      <c r="G193" s="3">
        <v>2387335</v>
      </c>
      <c r="H193" s="3">
        <f t="shared" si="2"/>
        <v>-971640.02</v>
      </c>
    </row>
    <row r="194" spans="1:8" x14ac:dyDescent="0.3">
      <c r="A194" t="s">
        <v>461</v>
      </c>
      <c r="B194" t="s">
        <v>1503</v>
      </c>
      <c r="C194" t="s">
        <v>2345</v>
      </c>
      <c r="D194" t="s">
        <v>289</v>
      </c>
      <c r="E194" t="s">
        <v>1</v>
      </c>
      <c r="F194" s="3">
        <v>0</v>
      </c>
      <c r="G194" s="3">
        <v>953864</v>
      </c>
      <c r="H194" s="3">
        <f t="shared" ref="H194:H257" si="3">F194-G194</f>
        <v>-953864</v>
      </c>
    </row>
    <row r="195" spans="1:8" x14ac:dyDescent="0.3">
      <c r="A195" t="s">
        <v>1328</v>
      </c>
      <c r="B195" t="s">
        <v>1642</v>
      </c>
      <c r="C195" t="s">
        <v>2371</v>
      </c>
      <c r="D195" t="s">
        <v>316</v>
      </c>
      <c r="E195" t="s">
        <v>1</v>
      </c>
      <c r="F195" s="3">
        <v>49930.15</v>
      </c>
      <c r="G195" s="3">
        <v>996620</v>
      </c>
      <c r="H195" s="3">
        <f t="shared" si="3"/>
        <v>-946689.85</v>
      </c>
    </row>
    <row r="196" spans="1:8" x14ac:dyDescent="0.3">
      <c r="A196" t="s">
        <v>1330</v>
      </c>
      <c r="B196" t="s">
        <v>797</v>
      </c>
      <c r="C196" t="s">
        <v>2371</v>
      </c>
      <c r="D196" t="s">
        <v>319</v>
      </c>
      <c r="E196" t="s">
        <v>1</v>
      </c>
      <c r="F196" s="3">
        <v>834336.81</v>
      </c>
      <c r="G196" s="3">
        <v>1718445</v>
      </c>
      <c r="H196" s="3">
        <f t="shared" si="3"/>
        <v>-884108.19</v>
      </c>
    </row>
    <row r="197" spans="1:8" x14ac:dyDescent="0.3">
      <c r="A197" t="s">
        <v>531</v>
      </c>
      <c r="B197" t="s">
        <v>819</v>
      </c>
      <c r="C197" t="s">
        <v>1246</v>
      </c>
      <c r="D197" t="s">
        <v>94</v>
      </c>
      <c r="E197" t="s">
        <v>1</v>
      </c>
      <c r="F197" s="3">
        <v>7306.59</v>
      </c>
      <c r="G197" s="3">
        <v>890574</v>
      </c>
      <c r="H197" s="3">
        <f t="shared" si="3"/>
        <v>-883267.41</v>
      </c>
    </row>
    <row r="198" spans="1:8" x14ac:dyDescent="0.3">
      <c r="A198" t="s">
        <v>1399</v>
      </c>
      <c r="B198" t="s">
        <v>937</v>
      </c>
      <c r="C198" t="s">
        <v>145</v>
      </c>
      <c r="D198" t="s">
        <v>145</v>
      </c>
      <c r="E198" t="s">
        <v>1</v>
      </c>
      <c r="F198" s="3">
        <v>0</v>
      </c>
      <c r="G198" s="3">
        <v>850000</v>
      </c>
      <c r="H198" s="3">
        <f t="shared" si="3"/>
        <v>-850000</v>
      </c>
    </row>
    <row r="199" spans="1:8" x14ac:dyDescent="0.3">
      <c r="A199" t="s">
        <v>636</v>
      </c>
      <c r="B199" t="s">
        <v>1948</v>
      </c>
      <c r="C199" t="s">
        <v>2241</v>
      </c>
      <c r="D199" t="s">
        <v>278</v>
      </c>
      <c r="E199" t="s">
        <v>2</v>
      </c>
      <c r="F199" s="3">
        <v>155847.48000000001</v>
      </c>
      <c r="G199" s="3">
        <v>1002997</v>
      </c>
      <c r="H199" s="3">
        <f t="shared" si="3"/>
        <v>-847149.52</v>
      </c>
    </row>
    <row r="200" spans="1:8" x14ac:dyDescent="0.3">
      <c r="A200" t="s">
        <v>1340</v>
      </c>
      <c r="B200" t="s">
        <v>805</v>
      </c>
      <c r="C200" t="s">
        <v>1242</v>
      </c>
      <c r="D200" t="s">
        <v>89</v>
      </c>
      <c r="E200" t="s">
        <v>1</v>
      </c>
      <c r="F200" s="3">
        <v>898701.52</v>
      </c>
      <c r="G200" s="3">
        <v>1734569</v>
      </c>
      <c r="H200" s="3">
        <f t="shared" si="3"/>
        <v>-835867.48</v>
      </c>
    </row>
    <row r="201" spans="1:8" x14ac:dyDescent="0.3">
      <c r="A201" t="s">
        <v>2712</v>
      </c>
      <c r="B201" t="s">
        <v>783</v>
      </c>
      <c r="C201" t="s">
        <v>1230</v>
      </c>
      <c r="D201" t="s">
        <v>72</v>
      </c>
      <c r="E201" t="s">
        <v>1</v>
      </c>
      <c r="F201" s="3">
        <v>0</v>
      </c>
      <c r="G201" s="3">
        <v>833411</v>
      </c>
      <c r="H201" s="3">
        <f t="shared" si="3"/>
        <v>-833411</v>
      </c>
    </row>
    <row r="202" spans="1:8" x14ac:dyDescent="0.3">
      <c r="A202" t="s">
        <v>1328</v>
      </c>
      <c r="B202" t="s">
        <v>1642</v>
      </c>
      <c r="C202" t="s">
        <v>2370</v>
      </c>
      <c r="D202" t="s">
        <v>316</v>
      </c>
      <c r="E202" t="s">
        <v>1</v>
      </c>
      <c r="F202" s="3">
        <v>164065.26999999999</v>
      </c>
      <c r="G202" s="3">
        <v>996620</v>
      </c>
      <c r="H202" s="3">
        <f t="shared" si="3"/>
        <v>-832554.73</v>
      </c>
    </row>
    <row r="203" spans="1:8" x14ac:dyDescent="0.3">
      <c r="A203" t="s">
        <v>517</v>
      </c>
      <c r="B203" t="s">
        <v>794</v>
      </c>
      <c r="C203" t="s">
        <v>2370</v>
      </c>
      <c r="D203" t="s">
        <v>81</v>
      </c>
      <c r="E203" t="s">
        <v>1</v>
      </c>
      <c r="F203" s="3">
        <v>181958.59</v>
      </c>
      <c r="G203" s="3">
        <v>1004859</v>
      </c>
      <c r="H203" s="3">
        <f t="shared" si="3"/>
        <v>-822900.41</v>
      </c>
    </row>
    <row r="204" spans="1:8" x14ac:dyDescent="0.3">
      <c r="A204" t="s">
        <v>458</v>
      </c>
      <c r="B204" t="s">
        <v>1493</v>
      </c>
      <c r="C204" t="s">
        <v>1237</v>
      </c>
      <c r="D204" t="s">
        <v>14</v>
      </c>
      <c r="E204" t="s">
        <v>1</v>
      </c>
      <c r="F204" s="3">
        <v>-814597.37</v>
      </c>
      <c r="G204" s="3">
        <v>0</v>
      </c>
      <c r="H204" s="3">
        <f t="shared" si="3"/>
        <v>-814597.37</v>
      </c>
    </row>
    <row r="205" spans="1:8" x14ac:dyDescent="0.3">
      <c r="A205" t="s">
        <v>1364</v>
      </c>
      <c r="B205" t="s">
        <v>1756</v>
      </c>
      <c r="C205" t="s">
        <v>2359</v>
      </c>
      <c r="D205" t="s">
        <v>128</v>
      </c>
      <c r="E205" t="s">
        <v>1</v>
      </c>
      <c r="F205" s="3">
        <v>-805972.09</v>
      </c>
      <c r="G205" s="3">
        <v>0</v>
      </c>
      <c r="H205" s="3">
        <f t="shared" si="3"/>
        <v>-805972.09</v>
      </c>
    </row>
    <row r="206" spans="1:8" x14ac:dyDescent="0.3">
      <c r="A206" t="s">
        <v>2633</v>
      </c>
      <c r="B206" t="s">
        <v>1717</v>
      </c>
      <c r="C206" t="s">
        <v>1139</v>
      </c>
      <c r="D206" t="s">
        <v>117</v>
      </c>
      <c r="E206" t="s">
        <v>2</v>
      </c>
      <c r="F206" s="3">
        <v>0</v>
      </c>
      <c r="G206" s="3">
        <v>800000</v>
      </c>
      <c r="H206" s="3">
        <f t="shared" si="3"/>
        <v>-800000</v>
      </c>
    </row>
    <row r="207" spans="1:8" x14ac:dyDescent="0.3">
      <c r="A207" t="s">
        <v>1427</v>
      </c>
      <c r="B207" t="s">
        <v>987</v>
      </c>
      <c r="C207" t="s">
        <v>1191</v>
      </c>
      <c r="D207" t="s">
        <v>171</v>
      </c>
      <c r="E207" t="s">
        <v>2</v>
      </c>
      <c r="F207" s="3">
        <v>0</v>
      </c>
      <c r="G207" s="3">
        <v>791879</v>
      </c>
      <c r="H207" s="3">
        <f t="shared" si="3"/>
        <v>-791879</v>
      </c>
    </row>
    <row r="208" spans="1:8" x14ac:dyDescent="0.3">
      <c r="A208" t="s">
        <v>513</v>
      </c>
      <c r="B208" t="s">
        <v>1633</v>
      </c>
      <c r="C208" t="s">
        <v>2135</v>
      </c>
      <c r="D208" t="s">
        <v>314</v>
      </c>
      <c r="E208" t="s">
        <v>2</v>
      </c>
      <c r="F208" s="3">
        <v>0</v>
      </c>
      <c r="G208" s="3">
        <v>785460</v>
      </c>
      <c r="H208" s="3">
        <f t="shared" si="3"/>
        <v>-785460</v>
      </c>
    </row>
    <row r="209" spans="1:8" x14ac:dyDescent="0.3">
      <c r="A209" t="s">
        <v>513</v>
      </c>
      <c r="B209" t="s">
        <v>1631</v>
      </c>
      <c r="C209" t="s">
        <v>2370</v>
      </c>
      <c r="D209" t="s">
        <v>314</v>
      </c>
      <c r="E209" t="s">
        <v>1</v>
      </c>
      <c r="F209" s="3">
        <v>0</v>
      </c>
      <c r="G209" s="3">
        <v>781565</v>
      </c>
      <c r="H209" s="3">
        <f t="shared" si="3"/>
        <v>-781565</v>
      </c>
    </row>
    <row r="210" spans="1:8" x14ac:dyDescent="0.3">
      <c r="A210" t="s">
        <v>546</v>
      </c>
      <c r="B210" t="s">
        <v>2547</v>
      </c>
      <c r="C210" t="s">
        <v>2084</v>
      </c>
      <c r="D210" t="s">
        <v>145</v>
      </c>
      <c r="E210" t="s">
        <v>1</v>
      </c>
      <c r="F210" s="3">
        <v>0</v>
      </c>
      <c r="G210" s="3">
        <v>780000</v>
      </c>
      <c r="H210" s="3">
        <f t="shared" si="3"/>
        <v>-780000</v>
      </c>
    </row>
    <row r="211" spans="1:8" x14ac:dyDescent="0.3">
      <c r="A211" t="s">
        <v>1358</v>
      </c>
      <c r="B211" t="s">
        <v>1737</v>
      </c>
      <c r="C211" t="s">
        <v>2095</v>
      </c>
      <c r="D211" t="s">
        <v>145</v>
      </c>
      <c r="E211" t="s">
        <v>1</v>
      </c>
      <c r="F211" s="3">
        <v>0</v>
      </c>
      <c r="G211" s="3">
        <v>775000</v>
      </c>
      <c r="H211" s="3">
        <f t="shared" si="3"/>
        <v>-775000</v>
      </c>
    </row>
    <row r="212" spans="1:8" x14ac:dyDescent="0.3">
      <c r="A212" t="s">
        <v>2712</v>
      </c>
      <c r="B212" t="s">
        <v>783</v>
      </c>
      <c r="C212" t="s">
        <v>1237</v>
      </c>
      <c r="D212" t="s">
        <v>72</v>
      </c>
      <c r="E212" t="s">
        <v>1</v>
      </c>
      <c r="F212" s="3">
        <v>0</v>
      </c>
      <c r="G212" s="3">
        <v>764352</v>
      </c>
      <c r="H212" s="3">
        <f t="shared" si="3"/>
        <v>-764352</v>
      </c>
    </row>
    <row r="213" spans="1:8" x14ac:dyDescent="0.3">
      <c r="A213" t="s">
        <v>1399</v>
      </c>
      <c r="B213" t="s">
        <v>1881</v>
      </c>
      <c r="C213" t="s">
        <v>2213</v>
      </c>
      <c r="D213" t="s">
        <v>156</v>
      </c>
      <c r="E213" t="s">
        <v>3</v>
      </c>
      <c r="F213" s="3">
        <v>26438.87</v>
      </c>
      <c r="G213" s="3">
        <v>786920</v>
      </c>
      <c r="H213" s="3">
        <f t="shared" si="3"/>
        <v>-760481.13</v>
      </c>
    </row>
    <row r="214" spans="1:8" x14ac:dyDescent="0.3">
      <c r="A214" t="s">
        <v>639</v>
      </c>
      <c r="B214" t="s">
        <v>985</v>
      </c>
      <c r="C214" t="s">
        <v>1190</v>
      </c>
      <c r="D214" t="s">
        <v>175</v>
      </c>
      <c r="E214" t="s">
        <v>2</v>
      </c>
      <c r="F214" s="3">
        <v>0</v>
      </c>
      <c r="G214" s="3">
        <v>760350</v>
      </c>
      <c r="H214" s="3">
        <f t="shared" si="3"/>
        <v>-760350</v>
      </c>
    </row>
    <row r="215" spans="1:8" x14ac:dyDescent="0.3">
      <c r="A215" t="s">
        <v>2645</v>
      </c>
      <c r="B215" t="s">
        <v>1896</v>
      </c>
      <c r="C215" t="s">
        <v>2095</v>
      </c>
      <c r="D215" t="s">
        <v>145</v>
      </c>
      <c r="E215" t="s">
        <v>1</v>
      </c>
      <c r="F215" s="3">
        <v>0</v>
      </c>
      <c r="G215" s="3">
        <v>750000</v>
      </c>
      <c r="H215" s="3">
        <f t="shared" si="3"/>
        <v>-750000</v>
      </c>
    </row>
    <row r="216" spans="1:8" x14ac:dyDescent="0.3">
      <c r="A216" t="s">
        <v>2650</v>
      </c>
      <c r="B216" t="s">
        <v>1904</v>
      </c>
      <c r="C216" t="s">
        <v>2095</v>
      </c>
      <c r="D216" t="s">
        <v>145</v>
      </c>
      <c r="E216" t="s">
        <v>1</v>
      </c>
      <c r="F216" s="3">
        <v>0</v>
      </c>
      <c r="G216" s="3">
        <v>750000</v>
      </c>
      <c r="H216" s="3">
        <f t="shared" si="3"/>
        <v>-750000</v>
      </c>
    </row>
    <row r="217" spans="1:8" x14ac:dyDescent="0.3">
      <c r="A217" t="s">
        <v>578</v>
      </c>
      <c r="B217" t="s">
        <v>2891</v>
      </c>
      <c r="C217" t="s">
        <v>2088</v>
      </c>
      <c r="D217" t="s">
        <v>145</v>
      </c>
      <c r="E217" t="s">
        <v>1</v>
      </c>
      <c r="F217" s="3">
        <v>0</v>
      </c>
      <c r="G217" s="3">
        <v>737297</v>
      </c>
      <c r="H217" s="3">
        <f t="shared" si="3"/>
        <v>-737297</v>
      </c>
    </row>
    <row r="218" spans="1:8" x14ac:dyDescent="0.3">
      <c r="A218" t="s">
        <v>579</v>
      </c>
      <c r="B218" t="s">
        <v>1716</v>
      </c>
      <c r="C218" t="s">
        <v>1154</v>
      </c>
      <c r="D218" t="s">
        <v>326</v>
      </c>
      <c r="E218" t="s">
        <v>2</v>
      </c>
      <c r="F218" s="3">
        <v>0</v>
      </c>
      <c r="G218" s="3">
        <v>730000</v>
      </c>
      <c r="H218" s="3">
        <f t="shared" si="3"/>
        <v>-730000</v>
      </c>
    </row>
    <row r="219" spans="1:8" x14ac:dyDescent="0.3">
      <c r="A219" t="s">
        <v>513</v>
      </c>
      <c r="B219" t="s">
        <v>1631</v>
      </c>
      <c r="C219" t="s">
        <v>2371</v>
      </c>
      <c r="D219" t="s">
        <v>314</v>
      </c>
      <c r="E219" t="s">
        <v>1</v>
      </c>
      <c r="F219" s="3">
        <v>59476.19</v>
      </c>
      <c r="G219" s="3">
        <v>781565</v>
      </c>
      <c r="H219" s="3">
        <f t="shared" si="3"/>
        <v>-722088.81</v>
      </c>
    </row>
    <row r="220" spans="1:8" x14ac:dyDescent="0.3">
      <c r="A220" t="s">
        <v>531</v>
      </c>
      <c r="B220" t="s">
        <v>819</v>
      </c>
      <c r="C220" t="s">
        <v>1245</v>
      </c>
      <c r="D220" t="s">
        <v>94</v>
      </c>
      <c r="E220" t="s">
        <v>1</v>
      </c>
      <c r="F220" s="3">
        <v>0</v>
      </c>
      <c r="G220" s="3">
        <v>714528</v>
      </c>
      <c r="H220" s="3">
        <f t="shared" si="3"/>
        <v>-714528</v>
      </c>
    </row>
    <row r="221" spans="1:8" x14ac:dyDescent="0.3">
      <c r="A221" t="s">
        <v>644</v>
      </c>
      <c r="B221" t="s">
        <v>1978</v>
      </c>
      <c r="C221" t="s">
        <v>2252</v>
      </c>
      <c r="D221" t="s">
        <v>346</v>
      </c>
      <c r="E221" t="s">
        <v>2</v>
      </c>
      <c r="F221" s="3">
        <v>0</v>
      </c>
      <c r="G221" s="3">
        <v>700000</v>
      </c>
      <c r="H221" s="3">
        <f t="shared" si="3"/>
        <v>-700000</v>
      </c>
    </row>
    <row r="222" spans="1:8" x14ac:dyDescent="0.3">
      <c r="A222" t="s">
        <v>1344</v>
      </c>
      <c r="B222" t="s">
        <v>1695</v>
      </c>
      <c r="C222" t="s">
        <v>2379</v>
      </c>
      <c r="D222" t="s">
        <v>104</v>
      </c>
      <c r="E222" t="s">
        <v>1</v>
      </c>
      <c r="F222" s="3">
        <v>21548.31</v>
      </c>
      <c r="G222" s="3">
        <v>718815</v>
      </c>
      <c r="H222" s="3">
        <f t="shared" si="3"/>
        <v>-697266.69</v>
      </c>
    </row>
    <row r="223" spans="1:8" x14ac:dyDescent="0.3">
      <c r="A223" t="s">
        <v>2430</v>
      </c>
      <c r="B223" t="s">
        <v>1699</v>
      </c>
      <c r="C223" t="s">
        <v>2149</v>
      </c>
      <c r="D223" t="s">
        <v>111</v>
      </c>
      <c r="E223" t="s">
        <v>2</v>
      </c>
      <c r="F223" s="3">
        <v>0</v>
      </c>
      <c r="G223" s="3">
        <v>696199</v>
      </c>
      <c r="H223" s="3">
        <f t="shared" si="3"/>
        <v>-696199</v>
      </c>
    </row>
    <row r="224" spans="1:8" x14ac:dyDescent="0.3">
      <c r="A224" t="s">
        <v>644</v>
      </c>
      <c r="B224" t="s">
        <v>2043</v>
      </c>
      <c r="C224" t="s">
        <v>2415</v>
      </c>
      <c r="D224" t="s">
        <v>165</v>
      </c>
      <c r="E224" t="s">
        <v>1</v>
      </c>
      <c r="F224" s="3">
        <v>0</v>
      </c>
      <c r="G224" s="3">
        <v>687866</v>
      </c>
      <c r="H224" s="3">
        <f t="shared" si="3"/>
        <v>-687866</v>
      </c>
    </row>
    <row r="225" spans="1:8" x14ac:dyDescent="0.3">
      <c r="A225" t="s">
        <v>517</v>
      </c>
      <c r="B225" t="s">
        <v>1646</v>
      </c>
      <c r="C225" t="s">
        <v>1110</v>
      </c>
      <c r="D225" t="s">
        <v>318</v>
      </c>
      <c r="E225" t="s">
        <v>2</v>
      </c>
      <c r="F225" s="3">
        <v>0</v>
      </c>
      <c r="G225" s="3">
        <v>640658</v>
      </c>
      <c r="H225" s="3">
        <f t="shared" si="3"/>
        <v>-640658</v>
      </c>
    </row>
    <row r="226" spans="1:8" x14ac:dyDescent="0.3">
      <c r="A226" t="s">
        <v>2499</v>
      </c>
      <c r="B226" t="s">
        <v>1757</v>
      </c>
      <c r="C226" t="s">
        <v>2389</v>
      </c>
      <c r="D226" t="s">
        <v>257</v>
      </c>
      <c r="E226" t="s">
        <v>1</v>
      </c>
      <c r="F226" s="3">
        <v>0</v>
      </c>
      <c r="G226" s="3">
        <v>637553</v>
      </c>
      <c r="H226" s="3">
        <f t="shared" si="3"/>
        <v>-637553</v>
      </c>
    </row>
    <row r="227" spans="1:8" x14ac:dyDescent="0.3">
      <c r="A227" t="s">
        <v>517</v>
      </c>
      <c r="B227" t="s">
        <v>1645</v>
      </c>
      <c r="C227" t="s">
        <v>2371</v>
      </c>
      <c r="D227" t="s">
        <v>317</v>
      </c>
      <c r="E227" t="s">
        <v>1</v>
      </c>
      <c r="F227" s="3">
        <v>1602.68</v>
      </c>
      <c r="G227" s="3">
        <v>621565</v>
      </c>
      <c r="H227" s="3">
        <f t="shared" si="3"/>
        <v>-619962.31999999995</v>
      </c>
    </row>
    <row r="228" spans="1:8" x14ac:dyDescent="0.3">
      <c r="A228" t="s">
        <v>644</v>
      </c>
      <c r="B228" t="s">
        <v>1963</v>
      </c>
      <c r="C228" t="s">
        <v>2358</v>
      </c>
      <c r="D228" t="s">
        <v>342</v>
      </c>
      <c r="E228" t="s">
        <v>1</v>
      </c>
      <c r="F228" s="3">
        <v>15536.5</v>
      </c>
      <c r="G228" s="3">
        <v>634232</v>
      </c>
      <c r="H228" s="3">
        <f t="shared" si="3"/>
        <v>-618695.5</v>
      </c>
    </row>
    <row r="229" spans="1:8" x14ac:dyDescent="0.3">
      <c r="A229" t="s">
        <v>613</v>
      </c>
      <c r="B229" t="s">
        <v>1889</v>
      </c>
      <c r="C229" t="s">
        <v>1176</v>
      </c>
      <c r="D229" t="s">
        <v>156</v>
      </c>
      <c r="E229" t="s">
        <v>2</v>
      </c>
      <c r="F229" s="3">
        <v>478834.85</v>
      </c>
      <c r="G229" s="3">
        <v>1094627</v>
      </c>
      <c r="H229" s="3">
        <f t="shared" si="3"/>
        <v>-615792.15</v>
      </c>
    </row>
    <row r="230" spans="1:8" x14ac:dyDescent="0.3">
      <c r="A230" t="s">
        <v>619</v>
      </c>
      <c r="B230" t="s">
        <v>954</v>
      </c>
      <c r="C230" t="s">
        <v>1180</v>
      </c>
      <c r="D230" t="s">
        <v>97</v>
      </c>
      <c r="E230" t="s">
        <v>2</v>
      </c>
      <c r="F230" s="3">
        <v>21549.29</v>
      </c>
      <c r="G230" s="3">
        <v>635214</v>
      </c>
      <c r="H230" s="3">
        <f t="shared" si="3"/>
        <v>-613664.71</v>
      </c>
    </row>
    <row r="231" spans="1:8" x14ac:dyDescent="0.3">
      <c r="A231" t="s">
        <v>644</v>
      </c>
      <c r="B231" t="s">
        <v>1963</v>
      </c>
      <c r="C231" t="s">
        <v>2217</v>
      </c>
      <c r="D231" t="s">
        <v>342</v>
      </c>
      <c r="E231" t="s">
        <v>2</v>
      </c>
      <c r="F231" s="3">
        <v>0</v>
      </c>
      <c r="G231" s="3">
        <v>600000</v>
      </c>
      <c r="H231" s="3">
        <f t="shared" si="3"/>
        <v>-600000</v>
      </c>
    </row>
    <row r="232" spans="1:8" x14ac:dyDescent="0.3">
      <c r="A232" t="s">
        <v>461</v>
      </c>
      <c r="B232" t="s">
        <v>1503</v>
      </c>
      <c r="C232" t="s">
        <v>2344</v>
      </c>
      <c r="D232" t="s">
        <v>289</v>
      </c>
      <c r="E232" t="s">
        <v>1</v>
      </c>
      <c r="F232" s="3">
        <v>0</v>
      </c>
      <c r="G232" s="3">
        <v>592834</v>
      </c>
      <c r="H232" s="3">
        <f t="shared" si="3"/>
        <v>-592834</v>
      </c>
    </row>
    <row r="233" spans="1:8" x14ac:dyDescent="0.3">
      <c r="A233" t="s">
        <v>1427</v>
      </c>
      <c r="B233" t="s">
        <v>1950</v>
      </c>
      <c r="C233" t="s">
        <v>2084</v>
      </c>
      <c r="D233" t="s">
        <v>145</v>
      </c>
      <c r="E233" t="s">
        <v>1</v>
      </c>
      <c r="F233" s="3">
        <v>0</v>
      </c>
      <c r="G233" s="3">
        <v>590000</v>
      </c>
      <c r="H233" s="3">
        <f t="shared" si="3"/>
        <v>-590000</v>
      </c>
    </row>
    <row r="234" spans="1:8" x14ac:dyDescent="0.3">
      <c r="A234" t="s">
        <v>644</v>
      </c>
      <c r="B234" t="s">
        <v>1970</v>
      </c>
      <c r="C234" t="s">
        <v>2249</v>
      </c>
      <c r="D234" t="s">
        <v>74</v>
      </c>
      <c r="E234" t="s">
        <v>2</v>
      </c>
      <c r="F234" s="3">
        <v>0</v>
      </c>
      <c r="G234" s="3">
        <v>573077</v>
      </c>
      <c r="H234" s="3">
        <f t="shared" si="3"/>
        <v>-573077</v>
      </c>
    </row>
    <row r="235" spans="1:8" x14ac:dyDescent="0.3">
      <c r="A235" t="s">
        <v>1367</v>
      </c>
      <c r="B235" t="s">
        <v>1761</v>
      </c>
      <c r="C235" t="s">
        <v>2173</v>
      </c>
      <c r="D235" t="s">
        <v>231</v>
      </c>
      <c r="E235" t="s">
        <v>2</v>
      </c>
      <c r="F235" s="3">
        <v>0</v>
      </c>
      <c r="G235" s="3">
        <v>563051</v>
      </c>
      <c r="H235" s="3">
        <f t="shared" si="3"/>
        <v>-563051</v>
      </c>
    </row>
    <row r="236" spans="1:8" x14ac:dyDescent="0.3">
      <c r="A236" t="s">
        <v>2621</v>
      </c>
      <c r="B236" t="s">
        <v>1567</v>
      </c>
      <c r="C236" t="s">
        <v>2095</v>
      </c>
      <c r="D236" t="s">
        <v>145</v>
      </c>
      <c r="E236" t="s">
        <v>1</v>
      </c>
      <c r="F236" s="3">
        <v>0</v>
      </c>
      <c r="G236" s="3">
        <v>560000</v>
      </c>
      <c r="H236" s="3">
        <f t="shared" si="3"/>
        <v>-560000</v>
      </c>
    </row>
    <row r="237" spans="1:8" x14ac:dyDescent="0.3">
      <c r="A237" t="s">
        <v>1284</v>
      </c>
      <c r="B237" t="s">
        <v>1501</v>
      </c>
      <c r="C237" t="s">
        <v>1062</v>
      </c>
      <c r="D237" t="s">
        <v>15</v>
      </c>
      <c r="E237" t="s">
        <v>2</v>
      </c>
      <c r="F237" s="3">
        <v>42053.1</v>
      </c>
      <c r="G237" s="3">
        <v>596131</v>
      </c>
      <c r="H237" s="3">
        <f t="shared" si="3"/>
        <v>-554077.9</v>
      </c>
    </row>
    <row r="238" spans="1:8" x14ac:dyDescent="0.3">
      <c r="A238" t="s">
        <v>578</v>
      </c>
      <c r="B238" t="s">
        <v>1894</v>
      </c>
      <c r="C238" t="s">
        <v>2088</v>
      </c>
      <c r="D238" t="s">
        <v>145</v>
      </c>
      <c r="E238" t="s">
        <v>1</v>
      </c>
      <c r="F238" s="3">
        <v>0</v>
      </c>
      <c r="G238" s="3">
        <v>543120</v>
      </c>
      <c r="H238" s="3">
        <f t="shared" si="3"/>
        <v>-543120</v>
      </c>
    </row>
    <row r="239" spans="1:8" x14ac:dyDescent="0.3">
      <c r="A239" t="s">
        <v>1349</v>
      </c>
      <c r="B239" t="s">
        <v>1717</v>
      </c>
      <c r="C239" t="s">
        <v>1139</v>
      </c>
      <c r="D239" t="s">
        <v>117</v>
      </c>
      <c r="E239" t="s">
        <v>2</v>
      </c>
      <c r="F239" s="3">
        <v>-535127.30000000005</v>
      </c>
      <c r="G239" s="3">
        <v>0</v>
      </c>
      <c r="H239" s="3">
        <f t="shared" si="3"/>
        <v>-535127.30000000005</v>
      </c>
    </row>
    <row r="240" spans="1:8" x14ac:dyDescent="0.3">
      <c r="A240" t="s">
        <v>1395</v>
      </c>
      <c r="B240" t="s">
        <v>933</v>
      </c>
      <c r="C240" t="s">
        <v>145</v>
      </c>
      <c r="D240" t="s">
        <v>145</v>
      </c>
      <c r="E240" t="s">
        <v>1</v>
      </c>
      <c r="F240" s="3">
        <v>0</v>
      </c>
      <c r="G240" s="3">
        <v>500000</v>
      </c>
      <c r="H240" s="3">
        <f t="shared" si="3"/>
        <v>-500000</v>
      </c>
    </row>
    <row r="241" spans="1:8" x14ac:dyDescent="0.3">
      <c r="A241" t="s">
        <v>644</v>
      </c>
      <c r="B241" t="s">
        <v>1973</v>
      </c>
      <c r="C241" t="s">
        <v>2252</v>
      </c>
      <c r="D241" t="s">
        <v>340</v>
      </c>
      <c r="E241" t="s">
        <v>2</v>
      </c>
      <c r="F241" s="3">
        <v>0</v>
      </c>
      <c r="G241" s="3">
        <v>500000</v>
      </c>
      <c r="H241" s="3">
        <f t="shared" si="3"/>
        <v>-500000</v>
      </c>
    </row>
    <row r="242" spans="1:8" x14ac:dyDescent="0.3">
      <c r="A242" t="s">
        <v>1344</v>
      </c>
      <c r="B242" t="s">
        <v>1695</v>
      </c>
      <c r="C242" t="s">
        <v>145</v>
      </c>
      <c r="D242" t="s">
        <v>145</v>
      </c>
      <c r="E242" t="s">
        <v>1</v>
      </c>
      <c r="F242" s="3">
        <v>0</v>
      </c>
      <c r="G242" s="3">
        <v>500000</v>
      </c>
      <c r="H242" s="3">
        <f t="shared" si="3"/>
        <v>-500000</v>
      </c>
    </row>
    <row r="243" spans="1:8" x14ac:dyDescent="0.3">
      <c r="A243" t="s">
        <v>2709</v>
      </c>
      <c r="B243" t="s">
        <v>742</v>
      </c>
      <c r="C243" t="s">
        <v>145</v>
      </c>
      <c r="D243" t="s">
        <v>145</v>
      </c>
      <c r="E243" t="s">
        <v>1</v>
      </c>
      <c r="F243" s="3">
        <v>0</v>
      </c>
      <c r="G243" s="3">
        <v>500000</v>
      </c>
      <c r="H243" s="3">
        <f t="shared" si="3"/>
        <v>-500000</v>
      </c>
    </row>
    <row r="244" spans="1:8" x14ac:dyDescent="0.3">
      <c r="A244" t="s">
        <v>2643</v>
      </c>
      <c r="B244" t="s">
        <v>1816</v>
      </c>
      <c r="C244" t="s">
        <v>2195</v>
      </c>
      <c r="D244" t="s">
        <v>149</v>
      </c>
      <c r="E244" t="s">
        <v>3</v>
      </c>
      <c r="F244" s="3">
        <v>0</v>
      </c>
      <c r="G244" s="3">
        <v>500000</v>
      </c>
      <c r="H244" s="3">
        <f t="shared" si="3"/>
        <v>-500000</v>
      </c>
    </row>
    <row r="245" spans="1:8" x14ac:dyDescent="0.3">
      <c r="A245" t="s">
        <v>1407</v>
      </c>
      <c r="B245" t="s">
        <v>2793</v>
      </c>
      <c r="C245" t="s">
        <v>2084</v>
      </c>
      <c r="D245" t="s">
        <v>145</v>
      </c>
      <c r="E245" t="s">
        <v>1</v>
      </c>
      <c r="F245" s="3">
        <v>0</v>
      </c>
      <c r="G245" s="3">
        <v>500000</v>
      </c>
      <c r="H245" s="3">
        <f t="shared" si="3"/>
        <v>-500000</v>
      </c>
    </row>
    <row r="246" spans="1:8" x14ac:dyDescent="0.3">
      <c r="A246" t="s">
        <v>539</v>
      </c>
      <c r="B246" t="s">
        <v>835</v>
      </c>
      <c r="C246" t="s">
        <v>1248</v>
      </c>
      <c r="D246" t="s">
        <v>103</v>
      </c>
      <c r="E246" t="s">
        <v>1</v>
      </c>
      <c r="F246" s="3">
        <v>0</v>
      </c>
      <c r="G246" s="3">
        <v>497754</v>
      </c>
      <c r="H246" s="3">
        <f t="shared" si="3"/>
        <v>-497754</v>
      </c>
    </row>
    <row r="247" spans="1:8" x14ac:dyDescent="0.3">
      <c r="A247" t="s">
        <v>2635</v>
      </c>
      <c r="B247" t="s">
        <v>1746</v>
      </c>
      <c r="C247" t="s">
        <v>2169</v>
      </c>
      <c r="D247" t="s">
        <v>254</v>
      </c>
      <c r="E247" t="s">
        <v>2</v>
      </c>
      <c r="F247" s="3">
        <v>0</v>
      </c>
      <c r="G247" s="3">
        <v>494855</v>
      </c>
      <c r="H247" s="3">
        <f t="shared" si="3"/>
        <v>-494855</v>
      </c>
    </row>
    <row r="248" spans="1:8" x14ac:dyDescent="0.3">
      <c r="A248" t="s">
        <v>644</v>
      </c>
      <c r="B248" t="s">
        <v>1978</v>
      </c>
      <c r="C248" t="s">
        <v>2358</v>
      </c>
      <c r="D248" t="s">
        <v>346</v>
      </c>
      <c r="E248" t="s">
        <v>1</v>
      </c>
      <c r="F248" s="3">
        <v>0</v>
      </c>
      <c r="G248" s="3">
        <v>490878</v>
      </c>
      <c r="H248" s="3">
        <f t="shared" si="3"/>
        <v>-490878</v>
      </c>
    </row>
    <row r="249" spans="1:8" x14ac:dyDescent="0.3">
      <c r="A249" t="s">
        <v>2635</v>
      </c>
      <c r="B249" t="s">
        <v>1719</v>
      </c>
      <c r="C249" t="s">
        <v>2383</v>
      </c>
      <c r="D249" t="s">
        <v>118</v>
      </c>
      <c r="E249" t="s">
        <v>1</v>
      </c>
      <c r="F249" s="3">
        <v>0</v>
      </c>
      <c r="G249" s="3">
        <v>490000</v>
      </c>
      <c r="H249" s="3">
        <f t="shared" si="3"/>
        <v>-490000</v>
      </c>
    </row>
    <row r="250" spans="1:8" x14ac:dyDescent="0.3">
      <c r="A250" t="s">
        <v>1326</v>
      </c>
      <c r="B250" t="s">
        <v>1634</v>
      </c>
      <c r="C250" t="s">
        <v>2371</v>
      </c>
      <c r="D250" t="s">
        <v>292</v>
      </c>
      <c r="E250" t="s">
        <v>1</v>
      </c>
      <c r="F250" s="3">
        <v>220540.79999999999</v>
      </c>
      <c r="G250" s="3">
        <v>700000</v>
      </c>
      <c r="H250" s="3">
        <f t="shared" si="3"/>
        <v>-479459.2</v>
      </c>
    </row>
    <row r="251" spans="1:8" x14ac:dyDescent="0.3">
      <c r="A251" t="s">
        <v>1405</v>
      </c>
      <c r="B251" t="s">
        <v>951</v>
      </c>
      <c r="C251" t="s">
        <v>1172</v>
      </c>
      <c r="D251" t="s">
        <v>171</v>
      </c>
      <c r="E251" t="s">
        <v>2</v>
      </c>
      <c r="F251" s="3">
        <v>0</v>
      </c>
      <c r="G251" s="3">
        <v>477339</v>
      </c>
      <c r="H251" s="3">
        <f t="shared" si="3"/>
        <v>-477339</v>
      </c>
    </row>
    <row r="252" spans="1:8" x14ac:dyDescent="0.3">
      <c r="A252" t="s">
        <v>1283</v>
      </c>
      <c r="B252" t="s">
        <v>1485</v>
      </c>
      <c r="C252" t="s">
        <v>2089</v>
      </c>
      <c r="D252" t="s">
        <v>309</v>
      </c>
      <c r="E252" t="s">
        <v>3</v>
      </c>
      <c r="F252" s="3">
        <v>5367.23</v>
      </c>
      <c r="G252" s="3">
        <v>473762</v>
      </c>
      <c r="H252" s="3">
        <f t="shared" si="3"/>
        <v>-468394.77</v>
      </c>
    </row>
    <row r="253" spans="1:8" x14ac:dyDescent="0.3">
      <c r="A253" t="s">
        <v>1340</v>
      </c>
      <c r="B253" t="s">
        <v>1675</v>
      </c>
      <c r="C253" t="s">
        <v>1244</v>
      </c>
      <c r="D253" t="s">
        <v>89</v>
      </c>
      <c r="E253" t="s">
        <v>1</v>
      </c>
      <c r="F253" s="3">
        <v>0</v>
      </c>
      <c r="G253" s="3">
        <v>464555</v>
      </c>
      <c r="H253" s="3">
        <f t="shared" si="3"/>
        <v>-464555</v>
      </c>
    </row>
    <row r="254" spans="1:8" x14ac:dyDescent="0.3">
      <c r="A254" t="s">
        <v>644</v>
      </c>
      <c r="B254" t="s">
        <v>1968</v>
      </c>
      <c r="C254" t="s">
        <v>2247</v>
      </c>
      <c r="D254" t="s">
        <v>125</v>
      </c>
      <c r="E254" t="s">
        <v>3</v>
      </c>
      <c r="F254" s="3">
        <v>259161.06</v>
      </c>
      <c r="G254" s="3">
        <v>720486</v>
      </c>
      <c r="H254" s="3">
        <f t="shared" si="3"/>
        <v>-461324.94</v>
      </c>
    </row>
    <row r="255" spans="1:8" x14ac:dyDescent="0.3">
      <c r="A255" t="s">
        <v>1453</v>
      </c>
      <c r="B255" t="s">
        <v>1025</v>
      </c>
      <c r="C255" t="s">
        <v>1215</v>
      </c>
      <c r="D255" t="s">
        <v>165</v>
      </c>
      <c r="E255" t="s">
        <v>2</v>
      </c>
      <c r="F255" s="3">
        <v>0</v>
      </c>
      <c r="G255" s="3">
        <v>450000</v>
      </c>
      <c r="H255" s="3">
        <f t="shared" si="3"/>
        <v>-450000</v>
      </c>
    </row>
    <row r="256" spans="1:8" x14ac:dyDescent="0.3">
      <c r="A256" t="s">
        <v>2642</v>
      </c>
      <c r="B256" t="s">
        <v>2780</v>
      </c>
      <c r="C256" t="s">
        <v>2610</v>
      </c>
      <c r="D256" t="s">
        <v>127</v>
      </c>
      <c r="E256" t="s">
        <v>1</v>
      </c>
      <c r="F256" s="3">
        <v>0</v>
      </c>
      <c r="G256" s="3">
        <v>428304</v>
      </c>
      <c r="H256" s="3">
        <f t="shared" si="3"/>
        <v>-428304</v>
      </c>
    </row>
    <row r="257" spans="1:8" x14ac:dyDescent="0.3">
      <c r="A257" t="s">
        <v>1444</v>
      </c>
      <c r="B257" t="s">
        <v>2025</v>
      </c>
      <c r="C257" t="s">
        <v>2293</v>
      </c>
      <c r="D257" t="s">
        <v>175</v>
      </c>
      <c r="E257" t="s">
        <v>1</v>
      </c>
      <c r="F257" s="3">
        <v>11005.26</v>
      </c>
      <c r="G257" s="3">
        <v>432006</v>
      </c>
      <c r="H257" s="3">
        <f t="shared" si="3"/>
        <v>-421000.74</v>
      </c>
    </row>
    <row r="258" spans="1:8" x14ac:dyDescent="0.3">
      <c r="A258" t="s">
        <v>1362</v>
      </c>
      <c r="B258" t="s">
        <v>1750</v>
      </c>
      <c r="C258" t="s">
        <v>2171</v>
      </c>
      <c r="D258" t="s">
        <v>297</v>
      </c>
      <c r="E258" t="s">
        <v>2</v>
      </c>
      <c r="F258" s="3">
        <v>658614.68999999994</v>
      </c>
      <c r="G258" s="3">
        <v>1068715</v>
      </c>
      <c r="H258" s="3">
        <f t="shared" ref="H258:H321" si="4">F258-G258</f>
        <v>-410100.31000000006</v>
      </c>
    </row>
    <row r="259" spans="1:8" x14ac:dyDescent="0.3">
      <c r="A259" t="s">
        <v>535</v>
      </c>
      <c r="B259" t="s">
        <v>829</v>
      </c>
      <c r="C259" t="s">
        <v>1124</v>
      </c>
      <c r="D259" t="s">
        <v>99</v>
      </c>
      <c r="E259" t="s">
        <v>2</v>
      </c>
      <c r="F259" s="3">
        <v>0</v>
      </c>
      <c r="G259" s="3">
        <v>400000</v>
      </c>
      <c r="H259" s="3">
        <f t="shared" si="4"/>
        <v>-400000</v>
      </c>
    </row>
    <row r="260" spans="1:8" x14ac:dyDescent="0.3">
      <c r="A260" t="s">
        <v>2719</v>
      </c>
      <c r="B260" t="s">
        <v>1981</v>
      </c>
      <c r="C260" t="s">
        <v>2254</v>
      </c>
      <c r="D260" t="s">
        <v>281</v>
      </c>
      <c r="E260" t="s">
        <v>2</v>
      </c>
      <c r="F260" s="3">
        <v>0</v>
      </c>
      <c r="G260" s="3">
        <v>397830</v>
      </c>
      <c r="H260" s="3">
        <f t="shared" si="4"/>
        <v>-397830</v>
      </c>
    </row>
    <row r="261" spans="1:8" x14ac:dyDescent="0.3">
      <c r="A261" t="s">
        <v>2843</v>
      </c>
      <c r="B261" t="s">
        <v>1686</v>
      </c>
      <c r="C261" t="s">
        <v>2095</v>
      </c>
      <c r="D261" t="s">
        <v>145</v>
      </c>
      <c r="E261" t="s">
        <v>1</v>
      </c>
      <c r="F261" s="3">
        <v>0</v>
      </c>
      <c r="G261" s="3">
        <v>395000</v>
      </c>
      <c r="H261" s="3">
        <f t="shared" si="4"/>
        <v>-395000</v>
      </c>
    </row>
    <row r="262" spans="1:8" x14ac:dyDescent="0.3">
      <c r="A262" t="s">
        <v>560</v>
      </c>
      <c r="B262" t="s">
        <v>867</v>
      </c>
      <c r="C262" t="s">
        <v>1141</v>
      </c>
      <c r="D262" t="s">
        <v>120</v>
      </c>
      <c r="E262" t="s">
        <v>2</v>
      </c>
      <c r="F262" s="3">
        <v>80823.23</v>
      </c>
      <c r="G262" s="3">
        <v>474269</v>
      </c>
      <c r="H262" s="3">
        <f t="shared" si="4"/>
        <v>-393445.77</v>
      </c>
    </row>
    <row r="263" spans="1:8" x14ac:dyDescent="0.3">
      <c r="A263" t="s">
        <v>560</v>
      </c>
      <c r="B263" t="s">
        <v>1731</v>
      </c>
      <c r="C263" t="s">
        <v>2386</v>
      </c>
      <c r="D263" t="s">
        <v>295</v>
      </c>
      <c r="E263" t="s">
        <v>1</v>
      </c>
      <c r="F263" s="3">
        <v>0</v>
      </c>
      <c r="G263" s="3">
        <v>390682</v>
      </c>
      <c r="H263" s="3">
        <f t="shared" si="4"/>
        <v>-390682</v>
      </c>
    </row>
    <row r="264" spans="1:8" x14ac:dyDescent="0.3">
      <c r="A264" t="s">
        <v>578</v>
      </c>
      <c r="B264" t="s">
        <v>1895</v>
      </c>
      <c r="C264" t="s">
        <v>2199</v>
      </c>
      <c r="D264" t="s">
        <v>347</v>
      </c>
      <c r="E264" t="s">
        <v>3</v>
      </c>
      <c r="F264" s="3">
        <v>0</v>
      </c>
      <c r="G264" s="3">
        <v>390367</v>
      </c>
      <c r="H264" s="3">
        <f t="shared" si="4"/>
        <v>-390367</v>
      </c>
    </row>
    <row r="265" spans="1:8" x14ac:dyDescent="0.3">
      <c r="A265" t="s">
        <v>526</v>
      </c>
      <c r="B265" t="s">
        <v>1677</v>
      </c>
      <c r="C265" t="s">
        <v>2143</v>
      </c>
      <c r="D265" t="s">
        <v>90</v>
      </c>
      <c r="E265" t="s">
        <v>226</v>
      </c>
      <c r="F265" s="3">
        <v>-387160.87</v>
      </c>
      <c r="G265" s="3">
        <v>0</v>
      </c>
      <c r="H265" s="3">
        <f t="shared" si="4"/>
        <v>-387160.87</v>
      </c>
    </row>
    <row r="266" spans="1:8" x14ac:dyDescent="0.3">
      <c r="A266" t="s">
        <v>528</v>
      </c>
      <c r="B266" t="s">
        <v>1679</v>
      </c>
      <c r="C266" t="s">
        <v>1246</v>
      </c>
      <c r="D266" t="s">
        <v>91</v>
      </c>
      <c r="E266" t="s">
        <v>1</v>
      </c>
      <c r="F266" s="3">
        <v>0</v>
      </c>
      <c r="G266" s="3">
        <v>379205</v>
      </c>
      <c r="H266" s="3">
        <f t="shared" si="4"/>
        <v>-379205</v>
      </c>
    </row>
    <row r="267" spans="1:8" x14ac:dyDescent="0.3">
      <c r="A267" t="s">
        <v>1414</v>
      </c>
      <c r="B267" t="s">
        <v>1922</v>
      </c>
      <c r="C267" t="s">
        <v>2225</v>
      </c>
      <c r="D267" t="s">
        <v>370</v>
      </c>
      <c r="E267" t="s">
        <v>2</v>
      </c>
      <c r="F267" s="3">
        <v>-378586.82</v>
      </c>
      <c r="G267" s="3">
        <v>0</v>
      </c>
      <c r="H267" s="3">
        <f t="shared" si="4"/>
        <v>-378586.82</v>
      </c>
    </row>
    <row r="268" spans="1:8" x14ac:dyDescent="0.3">
      <c r="A268" t="s">
        <v>2645</v>
      </c>
      <c r="B268" t="s">
        <v>952</v>
      </c>
      <c r="C268" t="s">
        <v>1179</v>
      </c>
      <c r="D268" t="s">
        <v>166</v>
      </c>
      <c r="E268" t="s">
        <v>2</v>
      </c>
      <c r="F268" s="3">
        <v>0</v>
      </c>
      <c r="G268" s="3">
        <v>372698</v>
      </c>
      <c r="H268" s="3">
        <f t="shared" si="4"/>
        <v>-372698</v>
      </c>
    </row>
    <row r="269" spans="1:8" x14ac:dyDescent="0.3">
      <c r="A269" t="s">
        <v>535</v>
      </c>
      <c r="B269" t="s">
        <v>828</v>
      </c>
      <c r="C269" t="s">
        <v>1123</v>
      </c>
      <c r="D269" t="s">
        <v>99</v>
      </c>
      <c r="E269" t="s">
        <v>2</v>
      </c>
      <c r="F269" s="3">
        <v>0</v>
      </c>
      <c r="G269" s="3">
        <v>371461</v>
      </c>
      <c r="H269" s="3">
        <f t="shared" si="4"/>
        <v>-371461</v>
      </c>
    </row>
    <row r="270" spans="1:8" x14ac:dyDescent="0.3">
      <c r="A270" t="s">
        <v>1428</v>
      </c>
      <c r="B270" t="s">
        <v>1955</v>
      </c>
      <c r="C270" t="s">
        <v>2242</v>
      </c>
      <c r="D270" t="s">
        <v>280</v>
      </c>
      <c r="E270" t="s">
        <v>2</v>
      </c>
      <c r="F270" s="3">
        <v>0</v>
      </c>
      <c r="G270" s="3">
        <v>370997</v>
      </c>
      <c r="H270" s="3">
        <f t="shared" si="4"/>
        <v>-370997</v>
      </c>
    </row>
    <row r="271" spans="1:8" x14ac:dyDescent="0.3">
      <c r="A271" t="s">
        <v>538</v>
      </c>
      <c r="B271" t="s">
        <v>833</v>
      </c>
      <c r="C271" t="s">
        <v>1248</v>
      </c>
      <c r="D271" t="s">
        <v>102</v>
      </c>
      <c r="E271" t="s">
        <v>1</v>
      </c>
      <c r="F271" s="3">
        <v>0</v>
      </c>
      <c r="G271" s="3">
        <v>367992</v>
      </c>
      <c r="H271" s="3">
        <f t="shared" si="4"/>
        <v>-367992</v>
      </c>
    </row>
    <row r="272" spans="1:8" x14ac:dyDescent="0.3">
      <c r="A272" t="s">
        <v>526</v>
      </c>
      <c r="B272" t="s">
        <v>2542</v>
      </c>
      <c r="C272" t="s">
        <v>2607</v>
      </c>
      <c r="D272" t="s">
        <v>165</v>
      </c>
      <c r="E272" t="s">
        <v>226</v>
      </c>
      <c r="F272" s="3">
        <v>2394.3200000000002</v>
      </c>
      <c r="G272" s="3">
        <v>365468</v>
      </c>
      <c r="H272" s="3">
        <f t="shared" si="4"/>
        <v>-363073.68</v>
      </c>
    </row>
    <row r="273" spans="1:8" x14ac:dyDescent="0.3">
      <c r="A273" t="s">
        <v>675</v>
      </c>
      <c r="B273" t="s">
        <v>2067</v>
      </c>
      <c r="C273" t="s">
        <v>1222</v>
      </c>
      <c r="D273" t="s">
        <v>209</v>
      </c>
      <c r="E273" t="s">
        <v>2</v>
      </c>
      <c r="F273" s="3">
        <v>0</v>
      </c>
      <c r="G273" s="3">
        <v>357256</v>
      </c>
      <c r="H273" s="3">
        <f t="shared" si="4"/>
        <v>-357256</v>
      </c>
    </row>
    <row r="274" spans="1:8" x14ac:dyDescent="0.3">
      <c r="A274" t="s">
        <v>2645</v>
      </c>
      <c r="B274" t="s">
        <v>1871</v>
      </c>
      <c r="C274" t="s">
        <v>2211</v>
      </c>
      <c r="D274" t="s">
        <v>168</v>
      </c>
      <c r="E274" t="s">
        <v>2</v>
      </c>
      <c r="F274" s="3">
        <v>0</v>
      </c>
      <c r="G274" s="3">
        <v>355264</v>
      </c>
      <c r="H274" s="3">
        <f t="shared" si="4"/>
        <v>-355264</v>
      </c>
    </row>
    <row r="275" spans="1:8" x14ac:dyDescent="0.3">
      <c r="A275" t="s">
        <v>2842</v>
      </c>
      <c r="B275" t="s">
        <v>1658</v>
      </c>
      <c r="C275" t="s">
        <v>2370</v>
      </c>
      <c r="D275" t="s">
        <v>359</v>
      </c>
      <c r="E275" t="s">
        <v>1</v>
      </c>
      <c r="F275" s="3">
        <v>0</v>
      </c>
      <c r="G275" s="3">
        <v>353575</v>
      </c>
      <c r="H275" s="3">
        <f t="shared" si="4"/>
        <v>-353575</v>
      </c>
    </row>
    <row r="276" spans="1:8" x14ac:dyDescent="0.3">
      <c r="A276" t="s">
        <v>2842</v>
      </c>
      <c r="B276" t="s">
        <v>1658</v>
      </c>
      <c r="C276" t="s">
        <v>2371</v>
      </c>
      <c r="D276" t="s">
        <v>359</v>
      </c>
      <c r="E276" t="s">
        <v>1</v>
      </c>
      <c r="F276" s="3">
        <v>0</v>
      </c>
      <c r="G276" s="3">
        <v>353575</v>
      </c>
      <c r="H276" s="3">
        <f t="shared" si="4"/>
        <v>-353575</v>
      </c>
    </row>
    <row r="277" spans="1:8" x14ac:dyDescent="0.3">
      <c r="A277" t="s">
        <v>580</v>
      </c>
      <c r="B277" t="s">
        <v>1790</v>
      </c>
      <c r="C277" t="s">
        <v>1256</v>
      </c>
      <c r="D277" t="s">
        <v>197</v>
      </c>
      <c r="E277" t="s">
        <v>1</v>
      </c>
      <c r="F277" s="3">
        <v>0</v>
      </c>
      <c r="G277" s="3">
        <v>350000</v>
      </c>
      <c r="H277" s="3">
        <f t="shared" si="4"/>
        <v>-350000</v>
      </c>
    </row>
    <row r="278" spans="1:8" x14ac:dyDescent="0.3">
      <c r="A278" t="s">
        <v>480</v>
      </c>
      <c r="B278" t="s">
        <v>1543</v>
      </c>
      <c r="C278" t="s">
        <v>2105</v>
      </c>
      <c r="D278" t="s">
        <v>29</v>
      </c>
      <c r="E278" t="s">
        <v>2</v>
      </c>
      <c r="F278" s="3">
        <v>0</v>
      </c>
      <c r="G278" s="3">
        <v>344465</v>
      </c>
      <c r="H278" s="3">
        <f t="shared" si="4"/>
        <v>-344465</v>
      </c>
    </row>
    <row r="279" spans="1:8" x14ac:dyDescent="0.3">
      <c r="A279" t="s">
        <v>1335</v>
      </c>
      <c r="B279" t="s">
        <v>1669</v>
      </c>
      <c r="C279" t="s">
        <v>2370</v>
      </c>
      <c r="D279" t="s">
        <v>322</v>
      </c>
      <c r="E279" t="s">
        <v>1</v>
      </c>
      <c r="F279" s="3">
        <v>0</v>
      </c>
      <c r="G279" s="3">
        <v>343125</v>
      </c>
      <c r="H279" s="3">
        <f t="shared" si="4"/>
        <v>-343125</v>
      </c>
    </row>
    <row r="280" spans="1:8" x14ac:dyDescent="0.3">
      <c r="A280" t="s">
        <v>657</v>
      </c>
      <c r="B280" t="s">
        <v>884</v>
      </c>
      <c r="C280" t="s">
        <v>1153</v>
      </c>
      <c r="D280" t="s">
        <v>84</v>
      </c>
      <c r="E280" t="s">
        <v>2</v>
      </c>
      <c r="F280" s="3">
        <v>-329012</v>
      </c>
      <c r="G280" s="3">
        <v>0</v>
      </c>
      <c r="H280" s="3">
        <f t="shared" si="4"/>
        <v>-329012</v>
      </c>
    </row>
    <row r="281" spans="1:8" x14ac:dyDescent="0.3">
      <c r="A281" t="s">
        <v>2712</v>
      </c>
      <c r="B281" t="s">
        <v>1625</v>
      </c>
      <c r="C281" t="s">
        <v>1230</v>
      </c>
      <c r="D281" t="s">
        <v>64</v>
      </c>
      <c r="E281" t="s">
        <v>1</v>
      </c>
      <c r="F281" s="3">
        <v>0</v>
      </c>
      <c r="G281" s="3">
        <v>328838</v>
      </c>
      <c r="H281" s="3">
        <f t="shared" si="4"/>
        <v>-328838</v>
      </c>
    </row>
    <row r="282" spans="1:8" x14ac:dyDescent="0.3">
      <c r="A282" t="s">
        <v>644</v>
      </c>
      <c r="B282" t="s">
        <v>1961</v>
      </c>
      <c r="C282" t="s">
        <v>2358</v>
      </c>
      <c r="D282" t="s">
        <v>339</v>
      </c>
      <c r="E282" t="s">
        <v>1</v>
      </c>
      <c r="F282" s="3">
        <v>0</v>
      </c>
      <c r="G282" s="3">
        <v>321843</v>
      </c>
      <c r="H282" s="3">
        <f t="shared" si="4"/>
        <v>-321843</v>
      </c>
    </row>
    <row r="283" spans="1:8" x14ac:dyDescent="0.3">
      <c r="A283" t="s">
        <v>517</v>
      </c>
      <c r="B283" t="s">
        <v>1642</v>
      </c>
      <c r="C283" t="s">
        <v>2370</v>
      </c>
      <c r="D283" t="s">
        <v>318</v>
      </c>
      <c r="E283" t="s">
        <v>1</v>
      </c>
      <c r="F283" s="3">
        <v>0</v>
      </c>
      <c r="G283" s="3">
        <v>320065</v>
      </c>
      <c r="H283" s="3">
        <f t="shared" si="4"/>
        <v>-320065</v>
      </c>
    </row>
    <row r="284" spans="1:8" x14ac:dyDescent="0.3">
      <c r="A284" t="s">
        <v>1422</v>
      </c>
      <c r="B284" t="s">
        <v>976</v>
      </c>
      <c r="C284" t="s">
        <v>1188</v>
      </c>
      <c r="D284" t="s">
        <v>157</v>
      </c>
      <c r="E284" t="s">
        <v>2</v>
      </c>
      <c r="F284" s="3">
        <v>0</v>
      </c>
      <c r="G284" s="3">
        <v>320000</v>
      </c>
      <c r="H284" s="3">
        <f t="shared" si="4"/>
        <v>-320000</v>
      </c>
    </row>
    <row r="285" spans="1:8" x14ac:dyDescent="0.3">
      <c r="A285" t="s">
        <v>525</v>
      </c>
      <c r="B285" t="s">
        <v>2875</v>
      </c>
      <c r="C285" t="s">
        <v>2150</v>
      </c>
      <c r="D285" t="s">
        <v>145</v>
      </c>
      <c r="E285" t="s">
        <v>1</v>
      </c>
      <c r="F285" s="3">
        <v>0</v>
      </c>
      <c r="G285" s="3">
        <v>300000</v>
      </c>
      <c r="H285" s="3">
        <f t="shared" si="4"/>
        <v>-300000</v>
      </c>
    </row>
    <row r="286" spans="1:8" x14ac:dyDescent="0.3">
      <c r="A286" t="s">
        <v>1405</v>
      </c>
      <c r="B286" t="s">
        <v>935</v>
      </c>
      <c r="C286" t="s">
        <v>2210</v>
      </c>
      <c r="D286" t="s">
        <v>51</v>
      </c>
      <c r="E286" t="s">
        <v>2</v>
      </c>
      <c r="F286" s="3">
        <v>0</v>
      </c>
      <c r="G286" s="3">
        <v>295474</v>
      </c>
      <c r="H286" s="3">
        <f t="shared" si="4"/>
        <v>-295474</v>
      </c>
    </row>
    <row r="287" spans="1:8" x14ac:dyDescent="0.3">
      <c r="A287" t="s">
        <v>528</v>
      </c>
      <c r="B287" t="s">
        <v>1682</v>
      </c>
      <c r="C287" t="s">
        <v>1119</v>
      </c>
      <c r="D287" t="s">
        <v>91</v>
      </c>
      <c r="E287" t="s">
        <v>2</v>
      </c>
      <c r="F287" s="3">
        <v>0</v>
      </c>
      <c r="G287" s="3">
        <v>288206</v>
      </c>
      <c r="H287" s="3">
        <f t="shared" si="4"/>
        <v>-288206</v>
      </c>
    </row>
    <row r="288" spans="1:8" x14ac:dyDescent="0.3">
      <c r="A288" t="s">
        <v>2635</v>
      </c>
      <c r="B288" t="s">
        <v>865</v>
      </c>
      <c r="C288" t="s">
        <v>1253</v>
      </c>
      <c r="D288" t="s">
        <v>118</v>
      </c>
      <c r="E288" t="s">
        <v>1</v>
      </c>
      <c r="F288" s="3">
        <v>0</v>
      </c>
      <c r="G288" s="3">
        <v>287147</v>
      </c>
      <c r="H288" s="3">
        <f t="shared" si="4"/>
        <v>-287147</v>
      </c>
    </row>
    <row r="289" spans="1:8" x14ac:dyDescent="0.3">
      <c r="A289" t="s">
        <v>2637</v>
      </c>
      <c r="B289" t="s">
        <v>1759</v>
      </c>
      <c r="C289" t="s">
        <v>2390</v>
      </c>
      <c r="D289" t="s">
        <v>125</v>
      </c>
      <c r="E289" t="s">
        <v>1</v>
      </c>
      <c r="F289" s="3">
        <v>0</v>
      </c>
      <c r="G289" s="3">
        <v>282752</v>
      </c>
      <c r="H289" s="3">
        <f t="shared" si="4"/>
        <v>-282752</v>
      </c>
    </row>
    <row r="290" spans="1:8" x14ac:dyDescent="0.3">
      <c r="A290" t="s">
        <v>538</v>
      </c>
      <c r="B290" t="s">
        <v>1694</v>
      </c>
      <c r="C290" t="s">
        <v>145</v>
      </c>
      <c r="D290" t="s">
        <v>145</v>
      </c>
      <c r="E290" t="s">
        <v>1</v>
      </c>
      <c r="F290" s="3">
        <v>0</v>
      </c>
      <c r="G290" s="3">
        <v>275000</v>
      </c>
      <c r="H290" s="3">
        <f t="shared" si="4"/>
        <v>-275000</v>
      </c>
    </row>
    <row r="291" spans="1:8" x14ac:dyDescent="0.3">
      <c r="A291" t="s">
        <v>458</v>
      </c>
      <c r="B291" t="s">
        <v>1493</v>
      </c>
      <c r="C291" t="s">
        <v>1229</v>
      </c>
      <c r="D291" t="s">
        <v>14</v>
      </c>
      <c r="E291" t="s">
        <v>1</v>
      </c>
      <c r="F291" s="3">
        <v>121406.75</v>
      </c>
      <c r="G291" s="3">
        <v>394809</v>
      </c>
      <c r="H291" s="3">
        <f t="shared" si="4"/>
        <v>-273402.25</v>
      </c>
    </row>
    <row r="292" spans="1:8" x14ac:dyDescent="0.3">
      <c r="A292" t="s">
        <v>1346</v>
      </c>
      <c r="B292" t="s">
        <v>850</v>
      </c>
      <c r="C292" t="s">
        <v>1129</v>
      </c>
      <c r="D292" t="s">
        <v>110</v>
      </c>
      <c r="E292" t="s">
        <v>4</v>
      </c>
      <c r="F292" s="3">
        <v>0</v>
      </c>
      <c r="G292" s="3">
        <v>257469</v>
      </c>
      <c r="H292" s="3">
        <f t="shared" si="4"/>
        <v>-257469</v>
      </c>
    </row>
    <row r="293" spans="1:8" x14ac:dyDescent="0.3">
      <c r="A293" t="s">
        <v>2646</v>
      </c>
      <c r="B293" t="s">
        <v>924</v>
      </c>
      <c r="C293" t="s">
        <v>1245</v>
      </c>
      <c r="D293" t="s">
        <v>157</v>
      </c>
      <c r="E293" t="s">
        <v>1</v>
      </c>
      <c r="F293" s="3">
        <v>0</v>
      </c>
      <c r="G293" s="3">
        <v>255729</v>
      </c>
      <c r="H293" s="3">
        <f t="shared" si="4"/>
        <v>-255729</v>
      </c>
    </row>
    <row r="294" spans="1:8" x14ac:dyDescent="0.3">
      <c r="A294" t="s">
        <v>1367</v>
      </c>
      <c r="B294" t="s">
        <v>1760</v>
      </c>
      <c r="C294" t="s">
        <v>2391</v>
      </c>
      <c r="D294" t="s">
        <v>333</v>
      </c>
      <c r="E294" t="s">
        <v>1</v>
      </c>
      <c r="F294" s="3">
        <v>0</v>
      </c>
      <c r="G294" s="3">
        <v>252349</v>
      </c>
      <c r="H294" s="3">
        <f t="shared" si="4"/>
        <v>-252349</v>
      </c>
    </row>
    <row r="295" spans="1:8" x14ac:dyDescent="0.3">
      <c r="A295" t="s">
        <v>649</v>
      </c>
      <c r="B295" t="s">
        <v>1623</v>
      </c>
      <c r="C295" t="s">
        <v>2367</v>
      </c>
      <c r="D295" t="s">
        <v>358</v>
      </c>
      <c r="E295" t="s">
        <v>1</v>
      </c>
      <c r="F295" s="3">
        <v>0</v>
      </c>
      <c r="G295" s="3">
        <v>250000</v>
      </c>
      <c r="H295" s="3">
        <f t="shared" si="4"/>
        <v>-250000</v>
      </c>
    </row>
    <row r="296" spans="1:8" x14ac:dyDescent="0.3">
      <c r="A296" t="s">
        <v>2844</v>
      </c>
      <c r="B296" t="s">
        <v>1943</v>
      </c>
      <c r="C296" t="s">
        <v>2239</v>
      </c>
      <c r="D296" t="s">
        <v>372</v>
      </c>
      <c r="E296" t="s">
        <v>3</v>
      </c>
      <c r="F296" s="3">
        <v>0</v>
      </c>
      <c r="G296" s="3">
        <v>250000</v>
      </c>
      <c r="H296" s="3">
        <f t="shared" si="4"/>
        <v>-250000</v>
      </c>
    </row>
    <row r="297" spans="1:8" x14ac:dyDescent="0.3">
      <c r="A297" t="s">
        <v>2652</v>
      </c>
      <c r="B297" t="s">
        <v>1945</v>
      </c>
      <c r="C297" t="s">
        <v>2095</v>
      </c>
      <c r="D297" t="s">
        <v>145</v>
      </c>
      <c r="E297" t="s">
        <v>1</v>
      </c>
      <c r="F297" s="3">
        <v>0</v>
      </c>
      <c r="G297" s="3">
        <v>250000</v>
      </c>
      <c r="H297" s="3">
        <f t="shared" si="4"/>
        <v>-250000</v>
      </c>
    </row>
    <row r="298" spans="1:8" x14ac:dyDescent="0.3">
      <c r="A298" t="s">
        <v>2838</v>
      </c>
      <c r="B298" t="s">
        <v>2870</v>
      </c>
      <c r="C298" t="s">
        <v>2367</v>
      </c>
      <c r="D298" t="s">
        <v>358</v>
      </c>
      <c r="E298" t="s">
        <v>1</v>
      </c>
      <c r="F298" s="3">
        <v>0</v>
      </c>
      <c r="G298" s="3">
        <v>250000</v>
      </c>
      <c r="H298" s="3">
        <f t="shared" si="4"/>
        <v>-250000</v>
      </c>
    </row>
    <row r="299" spans="1:8" x14ac:dyDescent="0.3">
      <c r="A299" t="s">
        <v>644</v>
      </c>
      <c r="B299" t="s">
        <v>2043</v>
      </c>
      <c r="C299" t="s">
        <v>2308</v>
      </c>
      <c r="D299" t="s">
        <v>165</v>
      </c>
      <c r="E299" t="s">
        <v>3</v>
      </c>
      <c r="F299" s="3">
        <v>0</v>
      </c>
      <c r="G299" s="3">
        <v>248014</v>
      </c>
      <c r="H299" s="3">
        <f t="shared" si="4"/>
        <v>-248014</v>
      </c>
    </row>
    <row r="300" spans="1:8" x14ac:dyDescent="0.3">
      <c r="A300" t="s">
        <v>1335</v>
      </c>
      <c r="B300" t="s">
        <v>1669</v>
      </c>
      <c r="C300" t="s">
        <v>2371</v>
      </c>
      <c r="D300" t="s">
        <v>322</v>
      </c>
      <c r="E300" t="s">
        <v>1</v>
      </c>
      <c r="F300" s="3">
        <v>97959.2</v>
      </c>
      <c r="G300" s="3">
        <v>343120</v>
      </c>
      <c r="H300" s="3">
        <f t="shared" si="4"/>
        <v>-245160.8</v>
      </c>
    </row>
    <row r="301" spans="1:8" x14ac:dyDescent="0.3">
      <c r="A301" t="s">
        <v>1294</v>
      </c>
      <c r="B301" t="s">
        <v>1528</v>
      </c>
      <c r="C301" t="s">
        <v>2356</v>
      </c>
      <c r="D301" t="s">
        <v>230</v>
      </c>
      <c r="E301" t="s">
        <v>1</v>
      </c>
      <c r="F301" s="3">
        <v>265272.15000000002</v>
      </c>
      <c r="G301" s="3">
        <v>500000</v>
      </c>
      <c r="H301" s="3">
        <f t="shared" si="4"/>
        <v>-234727.84999999998</v>
      </c>
    </row>
    <row r="302" spans="1:8" x14ac:dyDescent="0.3">
      <c r="A302" t="s">
        <v>2717</v>
      </c>
      <c r="B302" t="s">
        <v>888</v>
      </c>
      <c r="C302" t="s">
        <v>2831</v>
      </c>
      <c r="D302" t="s">
        <v>21</v>
      </c>
      <c r="E302" t="s">
        <v>1</v>
      </c>
      <c r="F302" s="3">
        <v>0</v>
      </c>
      <c r="G302" s="3">
        <v>230764</v>
      </c>
      <c r="H302" s="3">
        <f t="shared" si="4"/>
        <v>-230764</v>
      </c>
    </row>
    <row r="303" spans="1:8" x14ac:dyDescent="0.3">
      <c r="A303" t="s">
        <v>531</v>
      </c>
      <c r="B303" t="s">
        <v>821</v>
      </c>
      <c r="C303" t="s">
        <v>1245</v>
      </c>
      <c r="D303" t="s">
        <v>96</v>
      </c>
      <c r="E303" t="s">
        <v>1</v>
      </c>
      <c r="F303" s="3">
        <v>0</v>
      </c>
      <c r="G303" s="3">
        <v>201623</v>
      </c>
      <c r="H303" s="3">
        <f t="shared" si="4"/>
        <v>-201623</v>
      </c>
    </row>
    <row r="304" spans="1:8" x14ac:dyDescent="0.3">
      <c r="A304" t="s">
        <v>662</v>
      </c>
      <c r="B304" t="s">
        <v>1016</v>
      </c>
      <c r="C304" t="s">
        <v>1210</v>
      </c>
      <c r="D304" t="s">
        <v>47</v>
      </c>
      <c r="E304" t="s">
        <v>2</v>
      </c>
      <c r="F304" s="3">
        <v>0</v>
      </c>
      <c r="G304" s="3">
        <v>200000</v>
      </c>
      <c r="H304" s="3">
        <f t="shared" si="4"/>
        <v>-200000</v>
      </c>
    </row>
    <row r="305" spans="1:8" x14ac:dyDescent="0.3">
      <c r="A305" t="s">
        <v>555</v>
      </c>
      <c r="B305" t="s">
        <v>1708</v>
      </c>
      <c r="C305" t="s">
        <v>2152</v>
      </c>
      <c r="D305" t="s">
        <v>129</v>
      </c>
      <c r="E305" t="s">
        <v>3</v>
      </c>
      <c r="F305" s="3">
        <v>0</v>
      </c>
      <c r="G305" s="3">
        <v>192330</v>
      </c>
      <c r="H305" s="3">
        <f t="shared" si="4"/>
        <v>-192330</v>
      </c>
    </row>
    <row r="306" spans="1:8" x14ac:dyDescent="0.3">
      <c r="A306" t="s">
        <v>579</v>
      </c>
      <c r="B306" t="s">
        <v>1783</v>
      </c>
      <c r="C306" t="s">
        <v>2180</v>
      </c>
      <c r="D306" t="s">
        <v>265</v>
      </c>
      <c r="E306" t="s">
        <v>3</v>
      </c>
      <c r="F306" s="3">
        <v>0</v>
      </c>
      <c r="G306" s="3">
        <v>190851</v>
      </c>
      <c r="H306" s="3">
        <f t="shared" si="4"/>
        <v>-190851</v>
      </c>
    </row>
    <row r="307" spans="1:8" x14ac:dyDescent="0.3">
      <c r="A307" t="s">
        <v>2646</v>
      </c>
      <c r="B307" t="s">
        <v>926</v>
      </c>
      <c r="C307" t="s">
        <v>1246</v>
      </c>
      <c r="D307" t="s">
        <v>157</v>
      </c>
      <c r="E307" t="s">
        <v>1</v>
      </c>
      <c r="F307" s="3">
        <v>0</v>
      </c>
      <c r="G307" s="3">
        <v>190590</v>
      </c>
      <c r="H307" s="3">
        <f t="shared" si="4"/>
        <v>-190590</v>
      </c>
    </row>
    <row r="308" spans="1:8" x14ac:dyDescent="0.3">
      <c r="A308" t="s">
        <v>1399</v>
      </c>
      <c r="B308" t="s">
        <v>1879</v>
      </c>
      <c r="C308" t="s">
        <v>2405</v>
      </c>
      <c r="D308" t="s">
        <v>151</v>
      </c>
      <c r="E308" t="s">
        <v>1</v>
      </c>
      <c r="F308" s="3">
        <v>0</v>
      </c>
      <c r="G308" s="3">
        <v>184934</v>
      </c>
      <c r="H308" s="3">
        <f t="shared" si="4"/>
        <v>-184934</v>
      </c>
    </row>
    <row r="309" spans="1:8" x14ac:dyDescent="0.3">
      <c r="A309" t="s">
        <v>2647</v>
      </c>
      <c r="B309" t="s">
        <v>923</v>
      </c>
      <c r="C309" t="s">
        <v>1246</v>
      </c>
      <c r="D309" t="s">
        <v>150</v>
      </c>
      <c r="E309" t="s">
        <v>1</v>
      </c>
      <c r="F309" s="3">
        <v>0</v>
      </c>
      <c r="G309" s="3">
        <v>182997</v>
      </c>
      <c r="H309" s="3">
        <f t="shared" si="4"/>
        <v>-182997</v>
      </c>
    </row>
    <row r="310" spans="1:8" x14ac:dyDescent="0.3">
      <c r="A310" t="s">
        <v>658</v>
      </c>
      <c r="B310" t="s">
        <v>2000</v>
      </c>
      <c r="C310" t="s">
        <v>1206</v>
      </c>
      <c r="D310" t="s">
        <v>2268</v>
      </c>
      <c r="E310" t="s">
        <v>1</v>
      </c>
      <c r="F310" s="3">
        <v>-181133.7</v>
      </c>
      <c r="G310" s="3">
        <v>0</v>
      </c>
      <c r="H310" s="3">
        <f t="shared" si="4"/>
        <v>-181133.7</v>
      </c>
    </row>
    <row r="311" spans="1:8" x14ac:dyDescent="0.3">
      <c r="A311" t="s">
        <v>2430</v>
      </c>
      <c r="B311" t="s">
        <v>851</v>
      </c>
      <c r="C311" t="s">
        <v>1130</v>
      </c>
      <c r="D311" t="s">
        <v>111</v>
      </c>
      <c r="E311" t="s">
        <v>4</v>
      </c>
      <c r="F311" s="3">
        <v>0</v>
      </c>
      <c r="G311" s="3">
        <v>176725</v>
      </c>
      <c r="H311" s="3">
        <f t="shared" si="4"/>
        <v>-176725</v>
      </c>
    </row>
    <row r="312" spans="1:8" x14ac:dyDescent="0.3">
      <c r="A312" t="s">
        <v>645</v>
      </c>
      <c r="B312" t="s">
        <v>993</v>
      </c>
      <c r="C312" t="s">
        <v>1194</v>
      </c>
      <c r="D312" t="s">
        <v>86</v>
      </c>
      <c r="E312" t="s">
        <v>2</v>
      </c>
      <c r="F312" s="3">
        <v>0</v>
      </c>
      <c r="G312" s="3">
        <v>170590</v>
      </c>
      <c r="H312" s="3">
        <f t="shared" si="4"/>
        <v>-170590</v>
      </c>
    </row>
    <row r="313" spans="1:8" x14ac:dyDescent="0.3">
      <c r="A313" t="s">
        <v>1391</v>
      </c>
      <c r="B313" t="s">
        <v>925</v>
      </c>
      <c r="C313" t="s">
        <v>1119</v>
      </c>
      <c r="D313" t="s">
        <v>150</v>
      </c>
      <c r="E313" t="s">
        <v>2</v>
      </c>
      <c r="F313" s="3">
        <v>-167735.97</v>
      </c>
      <c r="G313" s="3">
        <v>0</v>
      </c>
      <c r="H313" s="3">
        <f t="shared" si="4"/>
        <v>-167735.97</v>
      </c>
    </row>
    <row r="314" spans="1:8" x14ac:dyDescent="0.3">
      <c r="A314" t="s">
        <v>648</v>
      </c>
      <c r="B314" t="s">
        <v>996</v>
      </c>
      <c r="C314" t="s">
        <v>1161</v>
      </c>
      <c r="D314" t="s">
        <v>197</v>
      </c>
      <c r="E314" t="s">
        <v>2</v>
      </c>
      <c r="F314" s="3">
        <v>0</v>
      </c>
      <c r="G314" s="3">
        <v>165000</v>
      </c>
      <c r="H314" s="3">
        <f t="shared" si="4"/>
        <v>-165000</v>
      </c>
    </row>
    <row r="315" spans="1:8" x14ac:dyDescent="0.3">
      <c r="A315" t="s">
        <v>1287</v>
      </c>
      <c r="B315" t="s">
        <v>1513</v>
      </c>
      <c r="C315" t="s">
        <v>1064</v>
      </c>
      <c r="D315" t="s">
        <v>25</v>
      </c>
      <c r="E315" t="s">
        <v>2</v>
      </c>
      <c r="F315" s="3">
        <v>16926.46</v>
      </c>
      <c r="G315" s="3">
        <v>178467</v>
      </c>
      <c r="H315" s="3">
        <f t="shared" si="4"/>
        <v>-161540.54</v>
      </c>
    </row>
    <row r="316" spans="1:8" x14ac:dyDescent="0.3">
      <c r="A316" t="s">
        <v>1405</v>
      </c>
      <c r="B316" t="s">
        <v>1665</v>
      </c>
      <c r="C316" t="s">
        <v>2136</v>
      </c>
      <c r="D316" t="s">
        <v>335</v>
      </c>
      <c r="E316" t="s">
        <v>2</v>
      </c>
      <c r="F316" s="3">
        <v>0</v>
      </c>
      <c r="G316" s="3">
        <v>155726</v>
      </c>
      <c r="H316" s="3">
        <f t="shared" si="4"/>
        <v>-155726</v>
      </c>
    </row>
    <row r="317" spans="1:8" x14ac:dyDescent="0.3">
      <c r="A317" t="s">
        <v>2715</v>
      </c>
      <c r="B317" t="s">
        <v>2760</v>
      </c>
      <c r="C317" t="s">
        <v>2825</v>
      </c>
      <c r="D317" t="s">
        <v>145</v>
      </c>
      <c r="E317" t="s">
        <v>1</v>
      </c>
      <c r="F317" s="3">
        <v>0</v>
      </c>
      <c r="G317" s="3">
        <v>150000</v>
      </c>
      <c r="H317" s="3">
        <f t="shared" si="4"/>
        <v>-150000</v>
      </c>
    </row>
    <row r="318" spans="1:8" x14ac:dyDescent="0.3">
      <c r="A318" t="s">
        <v>2647</v>
      </c>
      <c r="B318" t="s">
        <v>925</v>
      </c>
      <c r="C318" t="s">
        <v>1245</v>
      </c>
      <c r="D318" t="s">
        <v>150</v>
      </c>
      <c r="E318" t="s">
        <v>1</v>
      </c>
      <c r="F318" s="3">
        <v>0</v>
      </c>
      <c r="G318" s="3">
        <v>144067</v>
      </c>
      <c r="H318" s="3">
        <f t="shared" si="4"/>
        <v>-144067</v>
      </c>
    </row>
    <row r="319" spans="1:8" x14ac:dyDescent="0.3">
      <c r="A319" t="s">
        <v>1392</v>
      </c>
      <c r="B319" t="s">
        <v>1827</v>
      </c>
      <c r="C319" t="s">
        <v>2199</v>
      </c>
      <c r="D319" t="s">
        <v>155</v>
      </c>
      <c r="E319" t="s">
        <v>3</v>
      </c>
      <c r="F319" s="3">
        <v>0</v>
      </c>
      <c r="G319" s="3">
        <v>140367</v>
      </c>
      <c r="H319" s="3">
        <f t="shared" si="4"/>
        <v>-140367</v>
      </c>
    </row>
    <row r="320" spans="1:8" x14ac:dyDescent="0.3">
      <c r="A320" t="s">
        <v>1392</v>
      </c>
      <c r="B320" t="s">
        <v>1836</v>
      </c>
      <c r="C320" t="s">
        <v>2156</v>
      </c>
      <c r="D320" t="s">
        <v>364</v>
      </c>
      <c r="E320" t="s">
        <v>2</v>
      </c>
      <c r="F320" s="3">
        <v>0</v>
      </c>
      <c r="G320" s="3">
        <v>137713</v>
      </c>
      <c r="H320" s="3">
        <f t="shared" si="4"/>
        <v>-137713</v>
      </c>
    </row>
    <row r="321" spans="1:8" x14ac:dyDescent="0.3">
      <c r="A321" t="s">
        <v>1381</v>
      </c>
      <c r="B321" t="s">
        <v>1797</v>
      </c>
      <c r="C321" t="s">
        <v>2184</v>
      </c>
      <c r="D321" t="s">
        <v>2183</v>
      </c>
      <c r="E321" t="s">
        <v>2</v>
      </c>
      <c r="F321" s="3">
        <v>-116321.73</v>
      </c>
      <c r="G321" s="3">
        <v>0</v>
      </c>
      <c r="H321" s="3">
        <f t="shared" si="4"/>
        <v>-116321.73</v>
      </c>
    </row>
    <row r="322" spans="1:8" x14ac:dyDescent="0.3">
      <c r="A322" t="s">
        <v>1399</v>
      </c>
      <c r="B322" t="s">
        <v>2889</v>
      </c>
      <c r="C322" t="s">
        <v>2111</v>
      </c>
      <c r="D322" t="s">
        <v>367</v>
      </c>
      <c r="E322" t="s">
        <v>3</v>
      </c>
      <c r="F322" s="3">
        <v>0</v>
      </c>
      <c r="G322" s="3">
        <v>113851</v>
      </c>
      <c r="H322" s="3">
        <f t="shared" ref="H322:H385" si="5">F322-G322</f>
        <v>-113851</v>
      </c>
    </row>
    <row r="323" spans="1:8" x14ac:dyDescent="0.3">
      <c r="A323" t="s">
        <v>2623</v>
      </c>
      <c r="B323" t="s">
        <v>768</v>
      </c>
      <c r="C323" t="s">
        <v>1095</v>
      </c>
      <c r="D323" t="s">
        <v>62</v>
      </c>
      <c r="E323" t="s">
        <v>2</v>
      </c>
      <c r="F323" s="3">
        <v>0</v>
      </c>
      <c r="G323" s="3">
        <v>110000</v>
      </c>
      <c r="H323" s="3">
        <f t="shared" si="5"/>
        <v>-110000</v>
      </c>
    </row>
    <row r="324" spans="1:8" x14ac:dyDescent="0.3">
      <c r="A324" t="s">
        <v>517</v>
      </c>
      <c r="B324" t="s">
        <v>1645</v>
      </c>
      <c r="C324" t="s">
        <v>2370</v>
      </c>
      <c r="D324" t="s">
        <v>317</v>
      </c>
      <c r="E324" t="s">
        <v>1</v>
      </c>
      <c r="F324" s="3">
        <v>519080</v>
      </c>
      <c r="G324" s="3">
        <v>621565</v>
      </c>
      <c r="H324" s="3">
        <f t="shared" si="5"/>
        <v>-102485</v>
      </c>
    </row>
    <row r="325" spans="1:8" x14ac:dyDescent="0.3">
      <c r="A325" t="s">
        <v>1371</v>
      </c>
      <c r="B325" t="s">
        <v>2555</v>
      </c>
      <c r="C325" t="s">
        <v>2395</v>
      </c>
      <c r="D325" t="s">
        <v>47</v>
      </c>
      <c r="E325" t="s">
        <v>1</v>
      </c>
      <c r="F325" s="3">
        <v>0</v>
      </c>
      <c r="G325" s="3">
        <v>102079</v>
      </c>
      <c r="H325" s="3">
        <f t="shared" si="5"/>
        <v>-102079</v>
      </c>
    </row>
    <row r="326" spans="1:8" x14ac:dyDescent="0.3">
      <c r="A326" t="s">
        <v>580</v>
      </c>
      <c r="B326" t="s">
        <v>1789</v>
      </c>
      <c r="C326" t="s">
        <v>1256</v>
      </c>
      <c r="D326" t="s">
        <v>133</v>
      </c>
      <c r="E326" t="s">
        <v>1</v>
      </c>
      <c r="F326" s="3">
        <v>0</v>
      </c>
      <c r="G326" s="3">
        <v>101242</v>
      </c>
      <c r="H326" s="3">
        <f t="shared" si="5"/>
        <v>-101242</v>
      </c>
    </row>
    <row r="327" spans="1:8" x14ac:dyDescent="0.3">
      <c r="A327" t="s">
        <v>2844</v>
      </c>
      <c r="B327" t="s">
        <v>2886</v>
      </c>
      <c r="C327" t="s">
        <v>145</v>
      </c>
      <c r="D327" t="s">
        <v>145</v>
      </c>
      <c r="E327" t="s">
        <v>1</v>
      </c>
      <c r="F327" s="3">
        <v>0</v>
      </c>
      <c r="G327" s="3">
        <v>100000</v>
      </c>
      <c r="H327" s="3">
        <f t="shared" si="5"/>
        <v>-100000</v>
      </c>
    </row>
    <row r="328" spans="1:8" x14ac:dyDescent="0.3">
      <c r="A328" t="s">
        <v>1283</v>
      </c>
      <c r="B328" t="s">
        <v>1484</v>
      </c>
      <c r="C328" t="s">
        <v>2089</v>
      </c>
      <c r="D328" t="s">
        <v>308</v>
      </c>
      <c r="E328" t="s">
        <v>3</v>
      </c>
      <c r="F328" s="3">
        <v>0</v>
      </c>
      <c r="G328" s="3">
        <v>97603</v>
      </c>
      <c r="H328" s="3">
        <f t="shared" si="5"/>
        <v>-97603</v>
      </c>
    </row>
    <row r="329" spans="1:8" x14ac:dyDescent="0.3">
      <c r="A329" t="s">
        <v>555</v>
      </c>
      <c r="B329" t="s">
        <v>1711</v>
      </c>
      <c r="C329" t="s">
        <v>2155</v>
      </c>
      <c r="D329" t="s">
        <v>325</v>
      </c>
      <c r="E329" t="s">
        <v>2</v>
      </c>
      <c r="F329" s="3">
        <v>20820.240000000002</v>
      </c>
      <c r="G329" s="3">
        <v>118198</v>
      </c>
      <c r="H329" s="3">
        <f t="shared" si="5"/>
        <v>-97377.76</v>
      </c>
    </row>
    <row r="330" spans="1:8" x14ac:dyDescent="0.3">
      <c r="A330" t="s">
        <v>517</v>
      </c>
      <c r="B330" t="s">
        <v>1646</v>
      </c>
      <c r="C330" t="s">
        <v>2371</v>
      </c>
      <c r="D330" t="s">
        <v>318</v>
      </c>
      <c r="E330" t="s">
        <v>1</v>
      </c>
      <c r="F330" s="3">
        <v>224343.15</v>
      </c>
      <c r="G330" s="3">
        <v>320065</v>
      </c>
      <c r="H330" s="3">
        <f t="shared" si="5"/>
        <v>-95721.85</v>
      </c>
    </row>
    <row r="331" spans="1:8" x14ac:dyDescent="0.3">
      <c r="A331" t="s">
        <v>658</v>
      </c>
      <c r="B331" t="s">
        <v>2005</v>
      </c>
      <c r="C331" t="s">
        <v>1206</v>
      </c>
      <c r="D331" t="s">
        <v>2273</v>
      </c>
      <c r="E331" t="s">
        <v>1</v>
      </c>
      <c r="F331" s="3">
        <v>-93745.2</v>
      </c>
      <c r="G331" s="3">
        <v>0</v>
      </c>
      <c r="H331" s="3">
        <f t="shared" si="5"/>
        <v>-93745.2</v>
      </c>
    </row>
    <row r="332" spans="1:8" x14ac:dyDescent="0.3">
      <c r="A332" t="s">
        <v>579</v>
      </c>
      <c r="B332" t="s">
        <v>1785</v>
      </c>
      <c r="C332" t="s">
        <v>1154</v>
      </c>
      <c r="D332" t="s">
        <v>265</v>
      </c>
      <c r="E332" t="s">
        <v>2</v>
      </c>
      <c r="F332" s="3">
        <v>0</v>
      </c>
      <c r="G332" s="3">
        <v>93372</v>
      </c>
      <c r="H332" s="3">
        <f t="shared" si="5"/>
        <v>-93372</v>
      </c>
    </row>
    <row r="333" spans="1:8" x14ac:dyDescent="0.3">
      <c r="A333" t="s">
        <v>1367</v>
      </c>
      <c r="B333" t="s">
        <v>2881</v>
      </c>
      <c r="C333" t="s">
        <v>2088</v>
      </c>
      <c r="D333" t="s">
        <v>145</v>
      </c>
      <c r="E333" t="s">
        <v>1</v>
      </c>
      <c r="F333" s="3">
        <v>0</v>
      </c>
      <c r="G333" s="3">
        <v>88456</v>
      </c>
      <c r="H333" s="3">
        <f t="shared" si="5"/>
        <v>-88456</v>
      </c>
    </row>
    <row r="334" spans="1:8" x14ac:dyDescent="0.3">
      <c r="A334" t="s">
        <v>2430</v>
      </c>
      <c r="B334" t="s">
        <v>852</v>
      </c>
      <c r="C334" t="s">
        <v>1129</v>
      </c>
      <c r="D334" t="s">
        <v>111</v>
      </c>
      <c r="E334" t="s">
        <v>4</v>
      </c>
      <c r="F334" s="3">
        <v>0</v>
      </c>
      <c r="G334" s="3">
        <v>85467</v>
      </c>
      <c r="H334" s="3">
        <f t="shared" si="5"/>
        <v>-85467</v>
      </c>
    </row>
    <row r="335" spans="1:8" x14ac:dyDescent="0.3">
      <c r="A335" t="s">
        <v>1293</v>
      </c>
      <c r="B335" t="s">
        <v>731</v>
      </c>
      <c r="C335" t="s">
        <v>1073</v>
      </c>
      <c r="D335" t="s">
        <v>27</v>
      </c>
      <c r="E335" t="s">
        <v>2</v>
      </c>
      <c r="F335" s="3">
        <v>0</v>
      </c>
      <c r="G335" s="3">
        <v>83587</v>
      </c>
      <c r="H335" s="3">
        <f t="shared" si="5"/>
        <v>-83587</v>
      </c>
    </row>
    <row r="336" spans="1:8" x14ac:dyDescent="0.3">
      <c r="A336" t="s">
        <v>499</v>
      </c>
      <c r="B336" t="s">
        <v>769</v>
      </c>
      <c r="C336" t="s">
        <v>1239</v>
      </c>
      <c r="D336" t="s">
        <v>64</v>
      </c>
      <c r="E336" t="s">
        <v>1</v>
      </c>
      <c r="F336" s="3">
        <v>357357.35</v>
      </c>
      <c r="G336" s="3">
        <v>434798</v>
      </c>
      <c r="H336" s="3">
        <f t="shared" si="5"/>
        <v>-77440.650000000023</v>
      </c>
    </row>
    <row r="337" spans="1:8" x14ac:dyDescent="0.3">
      <c r="A337" t="s">
        <v>1453</v>
      </c>
      <c r="B337" t="s">
        <v>1026</v>
      </c>
      <c r="C337" t="s">
        <v>1215</v>
      </c>
      <c r="D337" t="s">
        <v>203</v>
      </c>
      <c r="E337" t="s">
        <v>2</v>
      </c>
      <c r="F337" s="3">
        <v>0</v>
      </c>
      <c r="G337" s="3">
        <v>75000</v>
      </c>
      <c r="H337" s="3">
        <f t="shared" si="5"/>
        <v>-75000</v>
      </c>
    </row>
    <row r="338" spans="1:8" x14ac:dyDescent="0.3">
      <c r="A338" t="s">
        <v>1346</v>
      </c>
      <c r="B338" t="s">
        <v>850</v>
      </c>
      <c r="C338" t="s">
        <v>1184</v>
      </c>
      <c r="D338" t="s">
        <v>110</v>
      </c>
      <c r="E338" t="s">
        <v>2</v>
      </c>
      <c r="F338" s="3">
        <v>0</v>
      </c>
      <c r="G338" s="3">
        <v>71842</v>
      </c>
      <c r="H338" s="3">
        <f t="shared" si="5"/>
        <v>-71842</v>
      </c>
    </row>
    <row r="339" spans="1:8" x14ac:dyDescent="0.3">
      <c r="A339" t="s">
        <v>658</v>
      </c>
      <c r="B339" t="s">
        <v>1999</v>
      </c>
      <c r="C339" t="s">
        <v>1206</v>
      </c>
      <c r="D339" t="s">
        <v>2267</v>
      </c>
      <c r="E339" t="s">
        <v>1</v>
      </c>
      <c r="F339" s="3">
        <v>-71352.12</v>
      </c>
      <c r="G339" s="3">
        <v>0</v>
      </c>
      <c r="H339" s="3">
        <f t="shared" si="5"/>
        <v>-71352.12</v>
      </c>
    </row>
    <row r="340" spans="1:8" x14ac:dyDescent="0.3">
      <c r="A340" t="s">
        <v>1358</v>
      </c>
      <c r="B340" t="s">
        <v>1728</v>
      </c>
      <c r="C340" t="s">
        <v>2385</v>
      </c>
      <c r="D340" t="s">
        <v>328</v>
      </c>
      <c r="E340" t="s">
        <v>1</v>
      </c>
      <c r="F340" s="3">
        <v>0</v>
      </c>
      <c r="G340" s="3">
        <v>64930</v>
      </c>
      <c r="H340" s="3">
        <f t="shared" si="5"/>
        <v>-64930</v>
      </c>
    </row>
    <row r="341" spans="1:8" x14ac:dyDescent="0.3">
      <c r="A341" t="s">
        <v>1283</v>
      </c>
      <c r="B341" t="s">
        <v>1944</v>
      </c>
      <c r="C341" t="s">
        <v>2240</v>
      </c>
      <c r="D341" t="s">
        <v>279</v>
      </c>
      <c r="E341" t="s">
        <v>2</v>
      </c>
      <c r="F341" s="3">
        <v>0</v>
      </c>
      <c r="G341" s="3">
        <v>64783</v>
      </c>
      <c r="H341" s="3">
        <f t="shared" si="5"/>
        <v>-64783</v>
      </c>
    </row>
    <row r="342" spans="1:8" x14ac:dyDescent="0.3">
      <c r="A342" t="s">
        <v>555</v>
      </c>
      <c r="B342" t="s">
        <v>2767</v>
      </c>
      <c r="C342" t="s">
        <v>2151</v>
      </c>
      <c r="D342" t="s">
        <v>323</v>
      </c>
      <c r="E342" t="s">
        <v>3</v>
      </c>
      <c r="F342" s="3">
        <v>0</v>
      </c>
      <c r="G342" s="3">
        <v>62263</v>
      </c>
      <c r="H342" s="3">
        <f t="shared" si="5"/>
        <v>-62263</v>
      </c>
    </row>
    <row r="343" spans="1:8" x14ac:dyDescent="0.3">
      <c r="A343" t="s">
        <v>1275</v>
      </c>
      <c r="B343" t="s">
        <v>1474</v>
      </c>
      <c r="C343" t="s">
        <v>1052</v>
      </c>
      <c r="D343" t="s">
        <v>11</v>
      </c>
      <c r="E343" t="s">
        <v>2</v>
      </c>
      <c r="F343" s="3">
        <v>0</v>
      </c>
      <c r="G343" s="3">
        <v>62022</v>
      </c>
      <c r="H343" s="3">
        <f t="shared" si="5"/>
        <v>-62022</v>
      </c>
    </row>
    <row r="344" spans="1:8" x14ac:dyDescent="0.3">
      <c r="A344" t="s">
        <v>2719</v>
      </c>
      <c r="B344" t="s">
        <v>1982</v>
      </c>
      <c r="C344" t="s">
        <v>2254</v>
      </c>
      <c r="D344" t="s">
        <v>282</v>
      </c>
      <c r="E344" t="s">
        <v>2</v>
      </c>
      <c r="F344" s="3">
        <v>0</v>
      </c>
      <c r="G344" s="3">
        <v>59595</v>
      </c>
      <c r="H344" s="3">
        <f t="shared" si="5"/>
        <v>-59595</v>
      </c>
    </row>
    <row r="345" spans="1:8" x14ac:dyDescent="0.3">
      <c r="A345" t="s">
        <v>636</v>
      </c>
      <c r="B345" t="s">
        <v>978</v>
      </c>
      <c r="C345" t="s">
        <v>1189</v>
      </c>
      <c r="D345" t="s">
        <v>188</v>
      </c>
      <c r="E345" t="s">
        <v>2</v>
      </c>
      <c r="F345" s="3">
        <v>-59501</v>
      </c>
      <c r="G345" s="3">
        <v>0</v>
      </c>
      <c r="H345" s="3">
        <f t="shared" si="5"/>
        <v>-59501</v>
      </c>
    </row>
    <row r="346" spans="1:8" x14ac:dyDescent="0.3">
      <c r="A346" t="s">
        <v>1283</v>
      </c>
      <c r="B346" t="s">
        <v>2729</v>
      </c>
      <c r="C346" t="s">
        <v>2089</v>
      </c>
      <c r="D346" t="s">
        <v>8</v>
      </c>
      <c r="E346" t="s">
        <v>3</v>
      </c>
      <c r="F346" s="3">
        <v>0</v>
      </c>
      <c r="G346" s="3">
        <v>59464</v>
      </c>
      <c r="H346" s="3">
        <f t="shared" si="5"/>
        <v>-59464</v>
      </c>
    </row>
    <row r="347" spans="1:8" x14ac:dyDescent="0.3">
      <c r="A347" t="s">
        <v>1283</v>
      </c>
      <c r="B347" t="s">
        <v>1486</v>
      </c>
      <c r="C347" t="s">
        <v>2089</v>
      </c>
      <c r="D347" t="s">
        <v>310</v>
      </c>
      <c r="E347" t="s">
        <v>3</v>
      </c>
      <c r="F347" s="3">
        <v>0</v>
      </c>
      <c r="G347" s="3">
        <v>55132</v>
      </c>
      <c r="H347" s="3">
        <f t="shared" si="5"/>
        <v>-55132</v>
      </c>
    </row>
    <row r="348" spans="1:8" x14ac:dyDescent="0.3">
      <c r="A348" t="s">
        <v>644</v>
      </c>
      <c r="B348" t="s">
        <v>2044</v>
      </c>
      <c r="C348" t="s">
        <v>1208</v>
      </c>
      <c r="D348" t="s">
        <v>125</v>
      </c>
      <c r="E348" t="s">
        <v>2</v>
      </c>
      <c r="F348" s="3">
        <v>0</v>
      </c>
      <c r="G348" s="3">
        <v>54484</v>
      </c>
      <c r="H348" s="3">
        <f t="shared" si="5"/>
        <v>-54484</v>
      </c>
    </row>
    <row r="349" spans="1:8" x14ac:dyDescent="0.3">
      <c r="A349" t="s">
        <v>606</v>
      </c>
      <c r="B349" t="s">
        <v>934</v>
      </c>
      <c r="C349" t="s">
        <v>1171</v>
      </c>
      <c r="D349" t="s">
        <v>160</v>
      </c>
      <c r="E349" t="s">
        <v>2</v>
      </c>
      <c r="F349" s="3">
        <v>0</v>
      </c>
      <c r="G349" s="3">
        <v>50000</v>
      </c>
      <c r="H349" s="3">
        <f t="shared" si="5"/>
        <v>-50000</v>
      </c>
    </row>
    <row r="350" spans="1:8" x14ac:dyDescent="0.3">
      <c r="A350" t="s">
        <v>2646</v>
      </c>
      <c r="B350" t="s">
        <v>928</v>
      </c>
      <c r="C350" t="s">
        <v>1119</v>
      </c>
      <c r="D350" t="s">
        <v>157</v>
      </c>
      <c r="E350" t="s">
        <v>2</v>
      </c>
      <c r="F350" s="3">
        <v>0</v>
      </c>
      <c r="G350" s="3">
        <v>50000</v>
      </c>
      <c r="H350" s="3">
        <f t="shared" si="5"/>
        <v>-50000</v>
      </c>
    </row>
    <row r="351" spans="1:8" x14ac:dyDescent="0.3">
      <c r="A351" t="s">
        <v>1345</v>
      </c>
      <c r="B351" t="s">
        <v>844</v>
      </c>
      <c r="C351" t="s">
        <v>1123</v>
      </c>
      <c r="D351" t="s">
        <v>107</v>
      </c>
      <c r="E351" t="s">
        <v>2</v>
      </c>
      <c r="F351" s="3">
        <v>0</v>
      </c>
      <c r="G351" s="3">
        <v>49765</v>
      </c>
      <c r="H351" s="3">
        <f t="shared" si="5"/>
        <v>-49765</v>
      </c>
    </row>
    <row r="352" spans="1:8" x14ac:dyDescent="0.3">
      <c r="A352" t="s">
        <v>658</v>
      </c>
      <c r="B352" t="s">
        <v>2003</v>
      </c>
      <c r="C352" t="s">
        <v>1206</v>
      </c>
      <c r="D352" t="s">
        <v>2271</v>
      </c>
      <c r="E352" t="s">
        <v>1</v>
      </c>
      <c r="F352" s="3">
        <v>-44021.37</v>
      </c>
      <c r="G352" s="3">
        <v>0</v>
      </c>
      <c r="H352" s="3">
        <f t="shared" si="5"/>
        <v>-44021.37</v>
      </c>
    </row>
    <row r="353" spans="1:8" x14ac:dyDescent="0.3">
      <c r="A353" t="s">
        <v>1342</v>
      </c>
      <c r="B353" t="s">
        <v>1689</v>
      </c>
      <c r="C353" t="s">
        <v>1123</v>
      </c>
      <c r="D353" t="s">
        <v>99</v>
      </c>
      <c r="E353" t="s">
        <v>2</v>
      </c>
      <c r="F353" s="3">
        <v>-42828.34</v>
      </c>
      <c r="G353" s="3">
        <v>0</v>
      </c>
      <c r="H353" s="3">
        <f t="shared" si="5"/>
        <v>-42828.34</v>
      </c>
    </row>
    <row r="354" spans="1:8" x14ac:dyDescent="0.3">
      <c r="A354" t="s">
        <v>1399</v>
      </c>
      <c r="B354" t="s">
        <v>1887</v>
      </c>
      <c r="C354" t="s">
        <v>2156</v>
      </c>
      <c r="D354" t="s">
        <v>368</v>
      </c>
      <c r="E354" t="s">
        <v>2</v>
      </c>
      <c r="F354" s="3">
        <v>61890.41</v>
      </c>
      <c r="G354" s="3">
        <v>100000</v>
      </c>
      <c r="H354" s="3">
        <f t="shared" si="5"/>
        <v>-38109.589999999997</v>
      </c>
    </row>
    <row r="355" spans="1:8" x14ac:dyDescent="0.3">
      <c r="A355" t="s">
        <v>2645</v>
      </c>
      <c r="B355" t="s">
        <v>2884</v>
      </c>
      <c r="C355" t="s">
        <v>1167</v>
      </c>
      <c r="D355" t="s">
        <v>170</v>
      </c>
      <c r="E355" t="s">
        <v>2</v>
      </c>
      <c r="F355" s="3">
        <v>19517.02</v>
      </c>
      <c r="G355" s="3">
        <v>50450</v>
      </c>
      <c r="H355" s="3">
        <f t="shared" si="5"/>
        <v>-30932.98</v>
      </c>
    </row>
    <row r="356" spans="1:8" x14ac:dyDescent="0.3">
      <c r="A356" t="s">
        <v>1367</v>
      </c>
      <c r="B356" t="s">
        <v>877</v>
      </c>
      <c r="C356" t="s">
        <v>1144</v>
      </c>
      <c r="D356" t="s">
        <v>126</v>
      </c>
      <c r="E356" t="s">
        <v>2</v>
      </c>
      <c r="F356" s="3">
        <v>209267.37</v>
      </c>
      <c r="G356" s="3">
        <v>238796</v>
      </c>
      <c r="H356" s="3">
        <f t="shared" si="5"/>
        <v>-29528.630000000005</v>
      </c>
    </row>
    <row r="357" spans="1:8" x14ac:dyDescent="0.3">
      <c r="A357" t="s">
        <v>644</v>
      </c>
      <c r="B357" t="s">
        <v>1997</v>
      </c>
      <c r="C357" t="s">
        <v>2265</v>
      </c>
      <c r="D357" t="s">
        <v>302</v>
      </c>
      <c r="E357" t="s">
        <v>2</v>
      </c>
      <c r="F357" s="3">
        <v>0</v>
      </c>
      <c r="G357" s="3">
        <v>28000</v>
      </c>
      <c r="H357" s="3">
        <f t="shared" si="5"/>
        <v>-28000</v>
      </c>
    </row>
    <row r="358" spans="1:8" x14ac:dyDescent="0.3">
      <c r="A358" t="s">
        <v>1362</v>
      </c>
      <c r="B358" t="s">
        <v>1751</v>
      </c>
      <c r="C358" t="s">
        <v>2826</v>
      </c>
      <c r="D358" t="s">
        <v>331</v>
      </c>
      <c r="E358" t="s">
        <v>2</v>
      </c>
      <c r="F358" s="3">
        <v>0</v>
      </c>
      <c r="G358" s="3">
        <v>26472</v>
      </c>
      <c r="H358" s="3">
        <f t="shared" si="5"/>
        <v>-26472</v>
      </c>
    </row>
    <row r="359" spans="1:8" x14ac:dyDescent="0.3">
      <c r="A359" t="s">
        <v>1287</v>
      </c>
      <c r="B359" t="s">
        <v>1511</v>
      </c>
      <c r="C359" t="s">
        <v>2349</v>
      </c>
      <c r="D359" t="s">
        <v>24</v>
      </c>
      <c r="E359" t="s">
        <v>1</v>
      </c>
      <c r="F359" s="3">
        <v>-24172.25</v>
      </c>
      <c r="G359" s="3">
        <v>0</v>
      </c>
      <c r="H359" s="3">
        <f t="shared" si="5"/>
        <v>-24172.25</v>
      </c>
    </row>
    <row r="360" spans="1:8" x14ac:dyDescent="0.3">
      <c r="A360" t="s">
        <v>546</v>
      </c>
      <c r="B360" t="s">
        <v>2546</v>
      </c>
      <c r="C360" t="s">
        <v>2608</v>
      </c>
      <c r="D360" t="s">
        <v>34</v>
      </c>
      <c r="E360" t="s">
        <v>1</v>
      </c>
      <c r="F360" s="3">
        <v>0</v>
      </c>
      <c r="G360" s="3">
        <v>23976</v>
      </c>
      <c r="H360" s="3">
        <f t="shared" si="5"/>
        <v>-23976</v>
      </c>
    </row>
    <row r="361" spans="1:8" x14ac:dyDescent="0.3">
      <c r="A361" t="s">
        <v>1392</v>
      </c>
      <c r="B361" t="s">
        <v>2887</v>
      </c>
      <c r="C361" t="s">
        <v>2156</v>
      </c>
      <c r="D361" t="s">
        <v>175</v>
      </c>
      <c r="E361" t="s">
        <v>2</v>
      </c>
      <c r="F361" s="3">
        <v>0</v>
      </c>
      <c r="G361" s="3">
        <v>23556</v>
      </c>
      <c r="H361" s="3">
        <f t="shared" si="5"/>
        <v>-23556</v>
      </c>
    </row>
    <row r="362" spans="1:8" x14ac:dyDescent="0.3">
      <c r="A362" t="s">
        <v>517</v>
      </c>
      <c r="B362" t="s">
        <v>794</v>
      </c>
      <c r="C362" t="s">
        <v>2371</v>
      </c>
      <c r="D362" t="s">
        <v>81</v>
      </c>
      <c r="E362" t="s">
        <v>1</v>
      </c>
      <c r="F362" s="3">
        <v>1000137.48</v>
      </c>
      <c r="G362" s="3">
        <v>1021310</v>
      </c>
      <c r="H362" s="3">
        <f t="shared" si="5"/>
        <v>-21172.520000000019</v>
      </c>
    </row>
    <row r="363" spans="1:8" x14ac:dyDescent="0.3">
      <c r="A363" t="s">
        <v>644</v>
      </c>
      <c r="B363" t="s">
        <v>1966</v>
      </c>
      <c r="C363" t="s">
        <v>2245</v>
      </c>
      <c r="D363" t="s">
        <v>203</v>
      </c>
      <c r="E363" t="s">
        <v>3</v>
      </c>
      <c r="F363" s="3">
        <v>88483.89</v>
      </c>
      <c r="G363" s="3">
        <v>107510</v>
      </c>
      <c r="H363" s="3">
        <f t="shared" si="5"/>
        <v>-19026.11</v>
      </c>
    </row>
    <row r="364" spans="1:8" x14ac:dyDescent="0.3">
      <c r="A364" t="s">
        <v>1367</v>
      </c>
      <c r="B364" t="s">
        <v>1765</v>
      </c>
      <c r="C364" t="s">
        <v>1144</v>
      </c>
      <c r="D364" t="s">
        <v>259</v>
      </c>
      <c r="E364" t="s">
        <v>2</v>
      </c>
      <c r="F364" s="3">
        <v>0</v>
      </c>
      <c r="G364" s="3">
        <v>17950</v>
      </c>
      <c r="H364" s="3">
        <f t="shared" si="5"/>
        <v>-17950</v>
      </c>
    </row>
    <row r="365" spans="1:8" x14ac:dyDescent="0.3">
      <c r="A365" t="s">
        <v>578</v>
      </c>
      <c r="B365" t="s">
        <v>1585</v>
      </c>
      <c r="C365" t="s">
        <v>2125</v>
      </c>
      <c r="D365" t="s">
        <v>312</v>
      </c>
      <c r="E365" t="s">
        <v>2</v>
      </c>
      <c r="F365" s="3">
        <v>0</v>
      </c>
      <c r="G365" s="3">
        <v>15534</v>
      </c>
      <c r="H365" s="3">
        <f t="shared" si="5"/>
        <v>-15534</v>
      </c>
    </row>
    <row r="366" spans="1:8" x14ac:dyDescent="0.3">
      <c r="A366" t="s">
        <v>1386</v>
      </c>
      <c r="B366" t="s">
        <v>1810</v>
      </c>
      <c r="C366" t="s">
        <v>1260</v>
      </c>
      <c r="D366" t="s">
        <v>146</v>
      </c>
      <c r="E366" t="s">
        <v>1</v>
      </c>
      <c r="F366" s="3">
        <v>-11493.2</v>
      </c>
      <c r="G366" s="3">
        <v>0</v>
      </c>
      <c r="H366" s="3">
        <f t="shared" si="5"/>
        <v>-11493.2</v>
      </c>
    </row>
    <row r="367" spans="1:8" x14ac:dyDescent="0.3">
      <c r="A367" t="s">
        <v>658</v>
      </c>
      <c r="B367" t="s">
        <v>2001</v>
      </c>
      <c r="C367" t="s">
        <v>1206</v>
      </c>
      <c r="D367" t="s">
        <v>2269</v>
      </c>
      <c r="E367" t="s">
        <v>1</v>
      </c>
      <c r="F367" s="3">
        <v>-11490.23</v>
      </c>
      <c r="G367" s="3">
        <v>0</v>
      </c>
      <c r="H367" s="3">
        <f t="shared" si="5"/>
        <v>-11490.23</v>
      </c>
    </row>
    <row r="368" spans="1:8" x14ac:dyDescent="0.3">
      <c r="A368" t="s">
        <v>661</v>
      </c>
      <c r="B368" t="s">
        <v>1990</v>
      </c>
      <c r="C368" t="s">
        <v>2257</v>
      </c>
      <c r="D368" t="s">
        <v>30</v>
      </c>
      <c r="E368" t="s">
        <v>3</v>
      </c>
      <c r="F368" s="3">
        <v>0</v>
      </c>
      <c r="G368" s="3">
        <v>10572</v>
      </c>
      <c r="H368" s="3">
        <f t="shared" si="5"/>
        <v>-10572</v>
      </c>
    </row>
    <row r="369" spans="1:8" x14ac:dyDescent="0.3">
      <c r="A369" t="s">
        <v>1330</v>
      </c>
      <c r="B369" t="s">
        <v>797</v>
      </c>
      <c r="C369" t="s">
        <v>2370</v>
      </c>
      <c r="D369" t="s">
        <v>319</v>
      </c>
      <c r="E369" t="s">
        <v>1</v>
      </c>
      <c r="F369" s="3">
        <v>1713065.01</v>
      </c>
      <c r="G369" s="3">
        <v>1718445</v>
      </c>
      <c r="H369" s="3">
        <f t="shared" si="5"/>
        <v>-5379.9899999999907</v>
      </c>
    </row>
    <row r="370" spans="1:8" x14ac:dyDescent="0.3">
      <c r="A370" t="s">
        <v>1353</v>
      </c>
      <c r="B370" t="s">
        <v>1926</v>
      </c>
      <c r="C370" t="s">
        <v>2409</v>
      </c>
      <c r="D370" t="s">
        <v>119</v>
      </c>
      <c r="E370" t="s">
        <v>1</v>
      </c>
      <c r="F370" s="3">
        <v>0</v>
      </c>
      <c r="G370" s="3">
        <v>3935</v>
      </c>
      <c r="H370" s="3">
        <f t="shared" si="5"/>
        <v>-3935</v>
      </c>
    </row>
    <row r="371" spans="1:8" x14ac:dyDescent="0.3">
      <c r="A371" t="s">
        <v>658</v>
      </c>
      <c r="B371" t="s">
        <v>1998</v>
      </c>
      <c r="C371" t="s">
        <v>1206</v>
      </c>
      <c r="D371" t="s">
        <v>2266</v>
      </c>
      <c r="E371" t="s">
        <v>1</v>
      </c>
      <c r="F371" s="3">
        <v>-3607.16</v>
      </c>
      <c r="G371" s="3">
        <v>0</v>
      </c>
      <c r="H371" s="3">
        <f t="shared" si="5"/>
        <v>-3607.16</v>
      </c>
    </row>
    <row r="372" spans="1:8" x14ac:dyDescent="0.3">
      <c r="A372" t="s">
        <v>644</v>
      </c>
      <c r="B372" t="s">
        <v>1967</v>
      </c>
      <c r="C372" t="s">
        <v>2246</v>
      </c>
      <c r="D372" t="s">
        <v>343</v>
      </c>
      <c r="E372" t="s">
        <v>3</v>
      </c>
      <c r="F372" s="3">
        <v>0</v>
      </c>
      <c r="G372" s="3">
        <v>2200</v>
      </c>
      <c r="H372" s="3">
        <f t="shared" si="5"/>
        <v>-2200</v>
      </c>
    </row>
    <row r="373" spans="1:8" x14ac:dyDescent="0.3">
      <c r="A373" t="s">
        <v>1447</v>
      </c>
      <c r="B373" t="s">
        <v>1011</v>
      </c>
      <c r="C373" t="s">
        <v>1207</v>
      </c>
      <c r="D373" t="s">
        <v>165</v>
      </c>
      <c r="E373" t="s">
        <v>2</v>
      </c>
      <c r="F373" s="3">
        <v>0</v>
      </c>
      <c r="G373" s="3">
        <v>1779</v>
      </c>
      <c r="H373" s="3">
        <f t="shared" si="5"/>
        <v>-1779</v>
      </c>
    </row>
    <row r="374" spans="1:8" x14ac:dyDescent="0.3">
      <c r="A374" t="s">
        <v>658</v>
      </c>
      <c r="B374" t="s">
        <v>2004</v>
      </c>
      <c r="C374" t="s">
        <v>1206</v>
      </c>
      <c r="D374" t="s">
        <v>2272</v>
      </c>
      <c r="E374" t="s">
        <v>1</v>
      </c>
      <c r="F374" s="3">
        <v>-1669.39</v>
      </c>
      <c r="G374" s="3">
        <v>0</v>
      </c>
      <c r="H374" s="3">
        <f t="shared" si="5"/>
        <v>-1669.39</v>
      </c>
    </row>
    <row r="375" spans="1:8" x14ac:dyDescent="0.3">
      <c r="A375" t="s">
        <v>1340</v>
      </c>
      <c r="B375" t="s">
        <v>805</v>
      </c>
      <c r="C375" t="s">
        <v>1241</v>
      </c>
      <c r="D375" t="s">
        <v>89</v>
      </c>
      <c r="E375" t="s">
        <v>1</v>
      </c>
      <c r="F375" s="3">
        <v>-1513.27</v>
      </c>
      <c r="G375" s="3">
        <v>0</v>
      </c>
      <c r="H375" s="3">
        <f t="shared" si="5"/>
        <v>-1513.27</v>
      </c>
    </row>
    <row r="376" spans="1:8" x14ac:dyDescent="0.3">
      <c r="A376" t="s">
        <v>579</v>
      </c>
      <c r="B376" t="s">
        <v>1784</v>
      </c>
      <c r="C376" t="s">
        <v>2181</v>
      </c>
      <c r="D376" t="s">
        <v>265</v>
      </c>
      <c r="E376" t="s">
        <v>2</v>
      </c>
      <c r="F376" s="3">
        <v>0</v>
      </c>
      <c r="G376" s="3">
        <v>1340</v>
      </c>
      <c r="H376" s="3">
        <f t="shared" si="5"/>
        <v>-1340</v>
      </c>
    </row>
    <row r="377" spans="1:8" x14ac:dyDescent="0.3">
      <c r="A377" t="s">
        <v>1405</v>
      </c>
      <c r="B377" t="s">
        <v>1902</v>
      </c>
      <c r="C377" t="s">
        <v>2210</v>
      </c>
      <c r="D377" t="s">
        <v>170</v>
      </c>
      <c r="E377" t="s">
        <v>2</v>
      </c>
      <c r="F377" s="3">
        <v>0</v>
      </c>
      <c r="G377" s="3">
        <v>1090</v>
      </c>
      <c r="H377" s="3">
        <f t="shared" si="5"/>
        <v>-1090</v>
      </c>
    </row>
    <row r="378" spans="1:8" x14ac:dyDescent="0.3">
      <c r="A378" t="s">
        <v>531</v>
      </c>
      <c r="B378" t="s">
        <v>817</v>
      </c>
      <c r="C378" t="s">
        <v>1119</v>
      </c>
      <c r="D378" t="s">
        <v>92</v>
      </c>
      <c r="E378" t="s">
        <v>2</v>
      </c>
      <c r="F378" s="3">
        <v>-483.6</v>
      </c>
      <c r="G378" s="3">
        <v>0</v>
      </c>
      <c r="H378" s="3">
        <f t="shared" si="5"/>
        <v>-483.6</v>
      </c>
    </row>
    <row r="379" spans="1:8" x14ac:dyDescent="0.3">
      <c r="A379" t="s">
        <v>2620</v>
      </c>
      <c r="B379" t="s">
        <v>741</v>
      </c>
      <c r="C379" t="s">
        <v>1081</v>
      </c>
      <c r="D379" t="s">
        <v>33</v>
      </c>
      <c r="E379" t="s">
        <v>2</v>
      </c>
      <c r="F379" s="3">
        <v>-307.87</v>
      </c>
      <c r="G379" s="3">
        <v>0</v>
      </c>
      <c r="H379" s="3">
        <f t="shared" si="5"/>
        <v>-307.87</v>
      </c>
    </row>
    <row r="380" spans="1:8" x14ac:dyDescent="0.3">
      <c r="A380" t="s">
        <v>1340</v>
      </c>
      <c r="B380" t="s">
        <v>806</v>
      </c>
      <c r="C380" t="s">
        <v>1241</v>
      </c>
      <c r="D380" t="s">
        <v>87</v>
      </c>
      <c r="E380" t="s">
        <v>1</v>
      </c>
      <c r="F380" s="3">
        <v>0</v>
      </c>
      <c r="G380" s="3">
        <v>4</v>
      </c>
      <c r="H380" s="3">
        <f t="shared" si="5"/>
        <v>-4</v>
      </c>
    </row>
    <row r="381" spans="1:8" x14ac:dyDescent="0.3">
      <c r="A381" t="s">
        <v>465</v>
      </c>
      <c r="B381" t="s">
        <v>717</v>
      </c>
      <c r="C381" t="s">
        <v>1230</v>
      </c>
      <c r="D381" t="s">
        <v>19</v>
      </c>
      <c r="E381" t="s">
        <v>1</v>
      </c>
      <c r="F381" s="3">
        <v>0</v>
      </c>
      <c r="G381" s="3">
        <v>0</v>
      </c>
      <c r="H381" s="3">
        <f t="shared" si="5"/>
        <v>0</v>
      </c>
    </row>
    <row r="382" spans="1:8" x14ac:dyDescent="0.3">
      <c r="A382" t="s">
        <v>465</v>
      </c>
      <c r="B382" t="s">
        <v>718</v>
      </c>
      <c r="C382" t="s">
        <v>1063</v>
      </c>
      <c r="D382" t="s">
        <v>20</v>
      </c>
      <c r="E382" t="s">
        <v>2</v>
      </c>
      <c r="F382" s="3">
        <v>0</v>
      </c>
      <c r="G382" s="3">
        <v>0</v>
      </c>
      <c r="H382" s="3">
        <f t="shared" si="5"/>
        <v>0</v>
      </c>
    </row>
    <row r="383" spans="1:8" x14ac:dyDescent="0.3">
      <c r="A383" t="s">
        <v>465</v>
      </c>
      <c r="B383" t="s">
        <v>716</v>
      </c>
      <c r="C383" t="s">
        <v>1063</v>
      </c>
      <c r="D383" t="s">
        <v>18</v>
      </c>
      <c r="E383" t="s">
        <v>2</v>
      </c>
      <c r="F383" s="3">
        <v>0</v>
      </c>
      <c r="G383" s="3">
        <v>0</v>
      </c>
      <c r="H383" s="3">
        <f t="shared" si="5"/>
        <v>0</v>
      </c>
    </row>
    <row r="384" spans="1:8" x14ac:dyDescent="0.3">
      <c r="A384" t="s">
        <v>593</v>
      </c>
      <c r="B384" t="s">
        <v>2568</v>
      </c>
      <c r="C384" t="s">
        <v>2611</v>
      </c>
      <c r="D384" t="s">
        <v>149</v>
      </c>
      <c r="E384" t="s">
        <v>4</v>
      </c>
      <c r="F384" s="3">
        <v>0</v>
      </c>
      <c r="G384" s="3">
        <v>0</v>
      </c>
      <c r="H384" s="3">
        <f t="shared" si="5"/>
        <v>0</v>
      </c>
    </row>
    <row r="385" spans="1:8" x14ac:dyDescent="0.3">
      <c r="A385" t="s">
        <v>593</v>
      </c>
      <c r="B385" t="s">
        <v>912</v>
      </c>
      <c r="C385" t="s">
        <v>1090</v>
      </c>
      <c r="D385" t="s">
        <v>148</v>
      </c>
      <c r="E385" t="s">
        <v>2</v>
      </c>
      <c r="F385" s="3">
        <v>0</v>
      </c>
      <c r="G385" s="3">
        <v>0</v>
      </c>
      <c r="H385" s="3">
        <f t="shared" si="5"/>
        <v>0</v>
      </c>
    </row>
    <row r="386" spans="1:8" x14ac:dyDescent="0.3">
      <c r="A386" t="s">
        <v>2476</v>
      </c>
      <c r="B386" t="s">
        <v>726</v>
      </c>
      <c r="C386" t="s">
        <v>1232</v>
      </c>
      <c r="D386" t="s">
        <v>25</v>
      </c>
      <c r="E386" t="s">
        <v>1</v>
      </c>
      <c r="F386" s="3">
        <v>0</v>
      </c>
      <c r="G386" s="3">
        <v>0</v>
      </c>
      <c r="H386" s="3">
        <f t="shared" ref="H386:H449" si="6">F386-G386</f>
        <v>0</v>
      </c>
    </row>
    <row r="387" spans="1:8" x14ac:dyDescent="0.3">
      <c r="A387" t="s">
        <v>2476</v>
      </c>
      <c r="B387" t="s">
        <v>726</v>
      </c>
      <c r="C387" t="s">
        <v>1233</v>
      </c>
      <c r="D387" t="s">
        <v>25</v>
      </c>
      <c r="E387" t="s">
        <v>1</v>
      </c>
      <c r="F387" s="3">
        <v>0</v>
      </c>
      <c r="G387" s="3">
        <v>0</v>
      </c>
      <c r="H387" s="3">
        <f t="shared" si="6"/>
        <v>0</v>
      </c>
    </row>
    <row r="388" spans="1:8" x14ac:dyDescent="0.3">
      <c r="A388" t="s">
        <v>2476</v>
      </c>
      <c r="B388" t="s">
        <v>726</v>
      </c>
      <c r="C388" t="s">
        <v>2362</v>
      </c>
      <c r="D388" t="s">
        <v>25</v>
      </c>
      <c r="E388" t="s">
        <v>1</v>
      </c>
      <c r="F388" s="3">
        <v>0</v>
      </c>
      <c r="G388" s="3">
        <v>0</v>
      </c>
      <c r="H388" s="3">
        <f t="shared" si="6"/>
        <v>0</v>
      </c>
    </row>
    <row r="389" spans="1:8" x14ac:dyDescent="0.3">
      <c r="A389" t="s">
        <v>2476</v>
      </c>
      <c r="B389" t="s">
        <v>726</v>
      </c>
      <c r="C389" t="s">
        <v>2352</v>
      </c>
      <c r="D389" t="s">
        <v>25</v>
      </c>
      <c r="E389" t="s">
        <v>1</v>
      </c>
      <c r="F389" s="3">
        <v>0</v>
      </c>
      <c r="G389" s="3">
        <v>0</v>
      </c>
      <c r="H389" s="3">
        <f t="shared" si="6"/>
        <v>0</v>
      </c>
    </row>
    <row r="390" spans="1:8" x14ac:dyDescent="0.3">
      <c r="A390" t="s">
        <v>2476</v>
      </c>
      <c r="B390" t="s">
        <v>2977</v>
      </c>
      <c r="C390" t="s">
        <v>1069</v>
      </c>
      <c r="D390" t="s">
        <v>25</v>
      </c>
      <c r="E390" t="s">
        <v>2</v>
      </c>
      <c r="F390" s="3">
        <v>0</v>
      </c>
      <c r="G390" s="3">
        <v>0</v>
      </c>
      <c r="H390" s="3">
        <f t="shared" si="6"/>
        <v>0</v>
      </c>
    </row>
    <row r="391" spans="1:8" x14ac:dyDescent="0.3">
      <c r="A391" t="s">
        <v>2938</v>
      </c>
      <c r="B391" t="s">
        <v>2969</v>
      </c>
      <c r="C391" t="s">
        <v>3051</v>
      </c>
      <c r="D391" t="s">
        <v>47</v>
      </c>
      <c r="E391" t="s">
        <v>2</v>
      </c>
      <c r="F391" s="3">
        <v>0</v>
      </c>
      <c r="G391" s="3">
        <v>0</v>
      </c>
      <c r="H391" s="3">
        <f t="shared" si="6"/>
        <v>0</v>
      </c>
    </row>
    <row r="392" spans="1:8" x14ac:dyDescent="0.3">
      <c r="A392" t="s">
        <v>2720</v>
      </c>
      <c r="B392" t="s">
        <v>1004</v>
      </c>
      <c r="C392" t="s">
        <v>1200</v>
      </c>
      <c r="D392" t="s">
        <v>165</v>
      </c>
      <c r="E392" t="s">
        <v>2</v>
      </c>
      <c r="F392" s="3">
        <v>0</v>
      </c>
      <c r="G392" s="3">
        <v>0</v>
      </c>
      <c r="H392" s="3">
        <f t="shared" si="6"/>
        <v>0</v>
      </c>
    </row>
    <row r="393" spans="1:8" x14ac:dyDescent="0.3">
      <c r="A393" t="s">
        <v>2477</v>
      </c>
      <c r="B393" t="s">
        <v>723</v>
      </c>
      <c r="C393" t="s">
        <v>1230</v>
      </c>
      <c r="D393" t="s">
        <v>23</v>
      </c>
      <c r="E393" t="s">
        <v>1</v>
      </c>
      <c r="F393" s="3">
        <v>0</v>
      </c>
      <c r="G393" s="3">
        <v>0</v>
      </c>
      <c r="H393" s="3">
        <f t="shared" si="6"/>
        <v>0</v>
      </c>
    </row>
    <row r="394" spans="1:8" x14ac:dyDescent="0.3">
      <c r="A394" t="s">
        <v>2477</v>
      </c>
      <c r="B394" t="s">
        <v>724</v>
      </c>
      <c r="C394" t="s">
        <v>1230</v>
      </c>
      <c r="D394" t="s">
        <v>24</v>
      </c>
      <c r="E394" t="s">
        <v>1</v>
      </c>
      <c r="F394" s="3">
        <v>0</v>
      </c>
      <c r="G394" s="3">
        <v>0</v>
      </c>
      <c r="H394" s="3">
        <f t="shared" si="6"/>
        <v>0</v>
      </c>
    </row>
    <row r="395" spans="1:8" x14ac:dyDescent="0.3">
      <c r="A395" t="s">
        <v>2477</v>
      </c>
      <c r="B395" t="s">
        <v>725</v>
      </c>
      <c r="C395" t="s">
        <v>1068</v>
      </c>
      <c r="D395" t="s">
        <v>24</v>
      </c>
      <c r="E395" t="s">
        <v>2</v>
      </c>
      <c r="F395" s="3">
        <v>0</v>
      </c>
      <c r="G395" s="3">
        <v>0</v>
      </c>
      <c r="H395" s="3">
        <f t="shared" si="6"/>
        <v>0</v>
      </c>
    </row>
    <row r="396" spans="1:8" x14ac:dyDescent="0.3">
      <c r="A396" t="s">
        <v>2478</v>
      </c>
      <c r="B396" t="s">
        <v>729</v>
      </c>
      <c r="C396" t="s">
        <v>1070</v>
      </c>
      <c r="D396" t="s">
        <v>18</v>
      </c>
      <c r="E396" t="s">
        <v>2</v>
      </c>
      <c r="F396" s="3">
        <v>0</v>
      </c>
      <c r="G396" s="3">
        <v>0</v>
      </c>
      <c r="H396" s="3">
        <f t="shared" si="6"/>
        <v>0</v>
      </c>
    </row>
    <row r="397" spans="1:8" x14ac:dyDescent="0.3">
      <c r="A397" t="s">
        <v>2478</v>
      </c>
      <c r="B397" t="s">
        <v>728</v>
      </c>
      <c r="C397" t="s">
        <v>1234</v>
      </c>
      <c r="D397" t="s">
        <v>18</v>
      </c>
      <c r="E397" t="s">
        <v>1</v>
      </c>
      <c r="F397" s="3">
        <v>0</v>
      </c>
      <c r="G397" s="3">
        <v>0</v>
      </c>
      <c r="H397" s="3">
        <f t="shared" si="6"/>
        <v>0</v>
      </c>
    </row>
    <row r="398" spans="1:8" x14ac:dyDescent="0.3">
      <c r="A398" t="s">
        <v>2478</v>
      </c>
      <c r="B398" t="s">
        <v>728</v>
      </c>
      <c r="C398" t="s">
        <v>1234</v>
      </c>
      <c r="D398" t="s">
        <v>20</v>
      </c>
      <c r="E398" t="s">
        <v>1</v>
      </c>
      <c r="F398" s="3">
        <v>0</v>
      </c>
      <c r="G398" s="3">
        <v>0</v>
      </c>
      <c r="H398" s="3">
        <f t="shared" si="6"/>
        <v>0</v>
      </c>
    </row>
    <row r="399" spans="1:8" x14ac:dyDescent="0.3">
      <c r="A399" t="s">
        <v>2478</v>
      </c>
      <c r="B399" t="s">
        <v>728</v>
      </c>
      <c r="C399" t="s">
        <v>1233</v>
      </c>
      <c r="D399" t="s">
        <v>18</v>
      </c>
      <c r="E399" t="s">
        <v>1</v>
      </c>
      <c r="F399" s="3">
        <v>0</v>
      </c>
      <c r="G399" s="3">
        <v>0</v>
      </c>
      <c r="H399" s="3">
        <f t="shared" si="6"/>
        <v>0</v>
      </c>
    </row>
    <row r="400" spans="1:8" x14ac:dyDescent="0.3">
      <c r="A400" t="s">
        <v>2478</v>
      </c>
      <c r="B400" t="s">
        <v>728</v>
      </c>
      <c r="C400" t="s">
        <v>2352</v>
      </c>
      <c r="D400" t="s">
        <v>18</v>
      </c>
      <c r="E400" t="s">
        <v>1</v>
      </c>
      <c r="F400" s="3">
        <v>0</v>
      </c>
      <c r="G400" s="3">
        <v>0</v>
      </c>
      <c r="H400" s="3">
        <f t="shared" si="6"/>
        <v>0</v>
      </c>
    </row>
    <row r="401" spans="1:8" x14ac:dyDescent="0.3">
      <c r="A401" t="s">
        <v>2478</v>
      </c>
      <c r="B401" t="s">
        <v>728</v>
      </c>
      <c r="C401" t="s">
        <v>1069</v>
      </c>
      <c r="D401" t="s">
        <v>18</v>
      </c>
      <c r="E401" t="s">
        <v>2</v>
      </c>
      <c r="F401" s="3">
        <v>0</v>
      </c>
      <c r="G401" s="3">
        <v>0</v>
      </c>
      <c r="H401" s="3">
        <f t="shared" si="6"/>
        <v>0</v>
      </c>
    </row>
    <row r="402" spans="1:8" x14ac:dyDescent="0.3">
      <c r="A402" t="s">
        <v>1400</v>
      </c>
      <c r="B402" t="s">
        <v>1892</v>
      </c>
      <c r="C402" t="s">
        <v>2079</v>
      </c>
      <c r="D402" t="s">
        <v>145</v>
      </c>
      <c r="E402" t="s">
        <v>1</v>
      </c>
      <c r="F402" s="3">
        <v>0</v>
      </c>
      <c r="G402" s="3">
        <v>0</v>
      </c>
      <c r="H402" s="3">
        <f t="shared" si="6"/>
        <v>0</v>
      </c>
    </row>
    <row r="403" spans="1:8" x14ac:dyDescent="0.3">
      <c r="A403" t="s">
        <v>2635</v>
      </c>
      <c r="B403" t="s">
        <v>2778</v>
      </c>
      <c r="C403" t="s">
        <v>2095</v>
      </c>
      <c r="D403" t="s">
        <v>145</v>
      </c>
      <c r="E403" t="s">
        <v>1</v>
      </c>
      <c r="F403" s="3">
        <v>0</v>
      </c>
      <c r="G403" s="3">
        <v>0</v>
      </c>
      <c r="H403" s="3">
        <f t="shared" si="6"/>
        <v>0</v>
      </c>
    </row>
    <row r="404" spans="1:8" x14ac:dyDescent="0.3">
      <c r="A404" t="s">
        <v>2635</v>
      </c>
      <c r="B404" t="s">
        <v>1778</v>
      </c>
      <c r="C404" t="s">
        <v>2150</v>
      </c>
      <c r="D404" t="s">
        <v>145</v>
      </c>
      <c r="E404" t="s">
        <v>1</v>
      </c>
      <c r="F404" s="3">
        <v>0</v>
      </c>
      <c r="G404" s="3">
        <v>0</v>
      </c>
      <c r="H404" s="3">
        <f t="shared" si="6"/>
        <v>0</v>
      </c>
    </row>
    <row r="405" spans="1:8" x14ac:dyDescent="0.3">
      <c r="A405" t="s">
        <v>2635</v>
      </c>
      <c r="B405" t="s">
        <v>1719</v>
      </c>
      <c r="C405" t="s">
        <v>145</v>
      </c>
      <c r="D405" t="s">
        <v>145</v>
      </c>
      <c r="E405" t="s">
        <v>1</v>
      </c>
      <c r="F405" s="3">
        <v>0</v>
      </c>
      <c r="G405" s="3">
        <v>0</v>
      </c>
      <c r="H405" s="3">
        <f t="shared" si="6"/>
        <v>0</v>
      </c>
    </row>
    <row r="406" spans="1:8" x14ac:dyDescent="0.3">
      <c r="A406" t="s">
        <v>1323</v>
      </c>
      <c r="B406" t="s">
        <v>781</v>
      </c>
      <c r="C406" t="s">
        <v>1241</v>
      </c>
      <c r="D406" t="s">
        <v>71</v>
      </c>
      <c r="E406" t="s">
        <v>1</v>
      </c>
      <c r="F406" s="3">
        <v>0</v>
      </c>
      <c r="G406" s="3">
        <v>0</v>
      </c>
      <c r="H406" s="3">
        <f t="shared" si="6"/>
        <v>0</v>
      </c>
    </row>
    <row r="407" spans="1:8" x14ac:dyDescent="0.3">
      <c r="A407" t="s">
        <v>1339</v>
      </c>
      <c r="B407" t="s">
        <v>1339</v>
      </c>
      <c r="C407" t="s">
        <v>1244</v>
      </c>
      <c r="D407" t="s">
        <v>125</v>
      </c>
      <c r="E407" t="s">
        <v>1</v>
      </c>
      <c r="F407" s="3">
        <v>0</v>
      </c>
      <c r="G407" s="3">
        <v>0</v>
      </c>
      <c r="H407" s="3">
        <f t="shared" si="6"/>
        <v>0</v>
      </c>
    </row>
    <row r="408" spans="1:8" x14ac:dyDescent="0.3">
      <c r="A408" t="s">
        <v>1339</v>
      </c>
      <c r="B408" t="s">
        <v>1339</v>
      </c>
      <c r="C408" t="s">
        <v>2082</v>
      </c>
      <c r="D408" t="s">
        <v>145</v>
      </c>
      <c r="E408" t="s">
        <v>1</v>
      </c>
      <c r="F408" s="3">
        <v>0</v>
      </c>
      <c r="G408" s="3">
        <v>0</v>
      </c>
      <c r="H408" s="3">
        <f t="shared" si="6"/>
        <v>0</v>
      </c>
    </row>
    <row r="409" spans="1:8" x14ac:dyDescent="0.3">
      <c r="A409" t="s">
        <v>1339</v>
      </c>
      <c r="B409" t="s">
        <v>1339</v>
      </c>
      <c r="C409" t="s">
        <v>145</v>
      </c>
      <c r="D409" t="s">
        <v>145</v>
      </c>
      <c r="E409" t="s">
        <v>1</v>
      </c>
      <c r="F409" s="3">
        <v>0</v>
      </c>
      <c r="G409" s="3">
        <v>0</v>
      </c>
      <c r="H409" s="3">
        <f t="shared" si="6"/>
        <v>0</v>
      </c>
    </row>
    <row r="410" spans="1:8" x14ac:dyDescent="0.3">
      <c r="A410" t="s">
        <v>1429</v>
      </c>
      <c r="B410" t="s">
        <v>1956</v>
      </c>
      <c r="C410" t="s">
        <v>2412</v>
      </c>
      <c r="D410" t="s">
        <v>74</v>
      </c>
      <c r="E410" t="s">
        <v>1</v>
      </c>
      <c r="F410" s="3">
        <v>0</v>
      </c>
      <c r="G410" s="3">
        <v>0</v>
      </c>
      <c r="H410" s="3">
        <f t="shared" si="6"/>
        <v>0</v>
      </c>
    </row>
    <row r="411" spans="1:8" x14ac:dyDescent="0.3">
      <c r="A411" t="s">
        <v>1429</v>
      </c>
      <c r="B411" t="s">
        <v>3014</v>
      </c>
      <c r="C411" t="s">
        <v>145</v>
      </c>
      <c r="D411" t="s">
        <v>145</v>
      </c>
      <c r="E411" t="s">
        <v>1</v>
      </c>
      <c r="F411" s="3">
        <v>0</v>
      </c>
      <c r="G411" s="3">
        <v>0</v>
      </c>
      <c r="H411" s="3">
        <f t="shared" si="6"/>
        <v>0</v>
      </c>
    </row>
    <row r="412" spans="1:8" x14ac:dyDescent="0.3">
      <c r="A412" t="s">
        <v>1429</v>
      </c>
      <c r="B412" t="s">
        <v>2875</v>
      </c>
      <c r="C412" t="s">
        <v>2150</v>
      </c>
      <c r="D412" t="s">
        <v>145</v>
      </c>
      <c r="E412" t="s">
        <v>1</v>
      </c>
      <c r="F412" s="3">
        <v>0</v>
      </c>
      <c r="G412" s="3">
        <v>0</v>
      </c>
      <c r="H412" s="3">
        <f t="shared" si="6"/>
        <v>0</v>
      </c>
    </row>
    <row r="413" spans="1:8" x14ac:dyDescent="0.3">
      <c r="A413" t="s">
        <v>1380</v>
      </c>
      <c r="B413" t="s">
        <v>1795</v>
      </c>
      <c r="C413" t="s">
        <v>1156</v>
      </c>
      <c r="D413" t="s">
        <v>137</v>
      </c>
      <c r="E413" t="s">
        <v>2</v>
      </c>
      <c r="F413" s="3">
        <v>0</v>
      </c>
      <c r="G413" s="3">
        <v>0</v>
      </c>
      <c r="H413" s="3">
        <f t="shared" si="6"/>
        <v>0</v>
      </c>
    </row>
    <row r="414" spans="1:8" x14ac:dyDescent="0.3">
      <c r="A414" t="s">
        <v>1380</v>
      </c>
      <c r="B414" t="s">
        <v>1794</v>
      </c>
      <c r="C414" t="s">
        <v>145</v>
      </c>
      <c r="D414" t="s">
        <v>145</v>
      </c>
      <c r="E414" t="s">
        <v>1</v>
      </c>
      <c r="F414" s="3">
        <v>0</v>
      </c>
      <c r="G414" s="3">
        <v>0</v>
      </c>
      <c r="H414" s="3">
        <f t="shared" si="6"/>
        <v>0</v>
      </c>
    </row>
    <row r="415" spans="1:8" x14ac:dyDescent="0.3">
      <c r="A415" t="s">
        <v>1380</v>
      </c>
      <c r="B415" t="s">
        <v>897</v>
      </c>
      <c r="C415" t="s">
        <v>1157</v>
      </c>
      <c r="D415" t="s">
        <v>109</v>
      </c>
      <c r="E415" t="s">
        <v>2</v>
      </c>
      <c r="F415" s="3">
        <v>0</v>
      </c>
      <c r="G415" s="3">
        <v>0</v>
      </c>
      <c r="H415" s="3">
        <f t="shared" si="6"/>
        <v>0</v>
      </c>
    </row>
    <row r="416" spans="1:8" x14ac:dyDescent="0.3">
      <c r="A416" t="s">
        <v>1411</v>
      </c>
      <c r="B416" t="s">
        <v>1411</v>
      </c>
      <c r="C416" t="s">
        <v>2228</v>
      </c>
      <c r="D416" t="s">
        <v>2229</v>
      </c>
      <c r="E416" t="s">
        <v>2</v>
      </c>
      <c r="F416" s="3">
        <v>0</v>
      </c>
      <c r="G416" s="3">
        <v>0</v>
      </c>
      <c r="H416" s="3">
        <f t="shared" si="6"/>
        <v>0</v>
      </c>
    </row>
    <row r="417" spans="1:8" x14ac:dyDescent="0.3">
      <c r="A417" t="s">
        <v>608</v>
      </c>
      <c r="B417" t="s">
        <v>936</v>
      </c>
      <c r="C417" t="s">
        <v>1261</v>
      </c>
      <c r="D417" t="s">
        <v>151</v>
      </c>
      <c r="E417" t="s">
        <v>1</v>
      </c>
      <c r="F417" s="3">
        <v>0</v>
      </c>
      <c r="G417" s="3">
        <v>0</v>
      </c>
      <c r="H417" s="3">
        <f t="shared" si="6"/>
        <v>0</v>
      </c>
    </row>
    <row r="418" spans="1:8" x14ac:dyDescent="0.3">
      <c r="A418" t="s">
        <v>608</v>
      </c>
      <c r="B418" t="s">
        <v>936</v>
      </c>
      <c r="C418" t="s">
        <v>1073</v>
      </c>
      <c r="D418" t="s">
        <v>151</v>
      </c>
      <c r="E418" t="s">
        <v>2</v>
      </c>
      <c r="F418" s="3">
        <v>0</v>
      </c>
      <c r="G418" s="3">
        <v>0</v>
      </c>
      <c r="H418" s="3">
        <f t="shared" si="6"/>
        <v>0</v>
      </c>
    </row>
    <row r="419" spans="1:8" x14ac:dyDescent="0.3">
      <c r="A419" t="s">
        <v>2492</v>
      </c>
      <c r="B419" t="s">
        <v>1698</v>
      </c>
      <c r="C419" t="s">
        <v>2353</v>
      </c>
      <c r="D419" t="s">
        <v>250</v>
      </c>
      <c r="E419" t="s">
        <v>1</v>
      </c>
      <c r="F419" s="3">
        <v>0</v>
      </c>
      <c r="G419" s="3">
        <v>0</v>
      </c>
      <c r="H419" s="3">
        <f t="shared" si="6"/>
        <v>0</v>
      </c>
    </row>
    <row r="420" spans="1:8" x14ac:dyDescent="0.3">
      <c r="A420" t="s">
        <v>526</v>
      </c>
      <c r="B420" t="s">
        <v>811</v>
      </c>
      <c r="C420" t="s">
        <v>1117</v>
      </c>
      <c r="D420" t="s">
        <v>90</v>
      </c>
      <c r="E420" t="s">
        <v>2</v>
      </c>
      <c r="F420" s="3">
        <v>0</v>
      </c>
      <c r="G420" s="3">
        <v>0</v>
      </c>
      <c r="H420" s="3">
        <f t="shared" si="6"/>
        <v>0</v>
      </c>
    </row>
    <row r="421" spans="1:8" x14ac:dyDescent="0.3">
      <c r="A421" t="s">
        <v>526</v>
      </c>
      <c r="B421" t="s">
        <v>1678</v>
      </c>
      <c r="C421" t="s">
        <v>145</v>
      </c>
      <c r="D421" t="s">
        <v>145</v>
      </c>
      <c r="E421" t="s">
        <v>1</v>
      </c>
      <c r="F421" s="3">
        <v>0</v>
      </c>
      <c r="G421" s="3">
        <v>0</v>
      </c>
      <c r="H421" s="3">
        <f t="shared" si="6"/>
        <v>0</v>
      </c>
    </row>
    <row r="422" spans="1:8" x14ac:dyDescent="0.3">
      <c r="A422" t="s">
        <v>1350</v>
      </c>
      <c r="B422" t="s">
        <v>1350</v>
      </c>
      <c r="C422" t="s">
        <v>2157</v>
      </c>
      <c r="D422" t="s">
        <v>118</v>
      </c>
      <c r="E422" t="s">
        <v>2</v>
      </c>
      <c r="F422" s="3">
        <v>0</v>
      </c>
      <c r="G422" s="3">
        <v>0</v>
      </c>
      <c r="H422" s="3">
        <f t="shared" si="6"/>
        <v>0</v>
      </c>
    </row>
    <row r="423" spans="1:8" x14ac:dyDescent="0.3">
      <c r="A423" t="s">
        <v>652</v>
      </c>
      <c r="B423" t="s">
        <v>2817</v>
      </c>
      <c r="C423" t="s">
        <v>1201</v>
      </c>
      <c r="D423" t="s">
        <v>86</v>
      </c>
      <c r="E423" t="s">
        <v>2</v>
      </c>
      <c r="F423" s="3">
        <v>0</v>
      </c>
      <c r="G423" s="3">
        <v>0</v>
      </c>
      <c r="H423" s="3">
        <f t="shared" si="6"/>
        <v>0</v>
      </c>
    </row>
    <row r="424" spans="1:8" x14ac:dyDescent="0.3">
      <c r="A424" t="s">
        <v>1370</v>
      </c>
      <c r="B424" t="s">
        <v>1767</v>
      </c>
      <c r="C424" t="s">
        <v>2360</v>
      </c>
      <c r="D424" t="s">
        <v>261</v>
      </c>
      <c r="E424" t="s">
        <v>1</v>
      </c>
      <c r="F424" s="3">
        <v>0</v>
      </c>
      <c r="G424" s="3">
        <v>0</v>
      </c>
      <c r="H424" s="3">
        <f t="shared" si="6"/>
        <v>0</v>
      </c>
    </row>
    <row r="425" spans="1:8" x14ac:dyDescent="0.3">
      <c r="A425" t="s">
        <v>1370</v>
      </c>
      <c r="B425" t="s">
        <v>1766</v>
      </c>
      <c r="C425" t="s">
        <v>2145</v>
      </c>
      <c r="D425" t="s">
        <v>260</v>
      </c>
      <c r="E425" t="s">
        <v>2</v>
      </c>
      <c r="F425" s="3">
        <v>0</v>
      </c>
      <c r="G425" s="3">
        <v>0</v>
      </c>
      <c r="H425" s="3">
        <f t="shared" si="6"/>
        <v>0</v>
      </c>
    </row>
    <row r="426" spans="1:8" x14ac:dyDescent="0.3">
      <c r="A426" t="s">
        <v>2501</v>
      </c>
      <c r="B426" t="s">
        <v>1766</v>
      </c>
      <c r="C426" t="s">
        <v>2355</v>
      </c>
      <c r="D426" t="s">
        <v>260</v>
      </c>
      <c r="E426" t="s">
        <v>1</v>
      </c>
      <c r="F426" s="3">
        <v>0</v>
      </c>
      <c r="G426" s="3">
        <v>0</v>
      </c>
      <c r="H426" s="3">
        <f t="shared" si="6"/>
        <v>0</v>
      </c>
    </row>
    <row r="427" spans="1:8" x14ac:dyDescent="0.3">
      <c r="A427" t="s">
        <v>2716</v>
      </c>
      <c r="B427" t="s">
        <v>1767</v>
      </c>
      <c r="C427" t="s">
        <v>2360</v>
      </c>
      <c r="D427" t="s">
        <v>261</v>
      </c>
      <c r="E427" t="s">
        <v>1</v>
      </c>
      <c r="F427" s="3">
        <v>0</v>
      </c>
      <c r="G427" s="3">
        <v>0</v>
      </c>
      <c r="H427" s="3">
        <f t="shared" si="6"/>
        <v>0</v>
      </c>
    </row>
    <row r="428" spans="1:8" x14ac:dyDescent="0.3">
      <c r="A428" t="s">
        <v>1298</v>
      </c>
      <c r="B428" t="s">
        <v>1546</v>
      </c>
      <c r="C428" t="s">
        <v>2082</v>
      </c>
      <c r="D428" t="s">
        <v>145</v>
      </c>
      <c r="E428" t="s">
        <v>1</v>
      </c>
      <c r="F428" s="3">
        <v>0</v>
      </c>
      <c r="G428" s="3">
        <v>0</v>
      </c>
      <c r="H428" s="3">
        <f t="shared" si="6"/>
        <v>0</v>
      </c>
    </row>
    <row r="429" spans="1:8" x14ac:dyDescent="0.3">
      <c r="A429" t="s">
        <v>1412</v>
      </c>
      <c r="B429" t="s">
        <v>1412</v>
      </c>
      <c r="C429" t="s">
        <v>2230</v>
      </c>
      <c r="D429" t="s">
        <v>184</v>
      </c>
      <c r="E429" t="s">
        <v>2</v>
      </c>
      <c r="F429" s="3">
        <v>0</v>
      </c>
      <c r="G429" s="3">
        <v>0</v>
      </c>
      <c r="H429" s="3">
        <f t="shared" si="6"/>
        <v>0</v>
      </c>
    </row>
    <row r="430" spans="1:8" x14ac:dyDescent="0.3">
      <c r="A430" t="s">
        <v>1383</v>
      </c>
      <c r="B430" t="s">
        <v>1804</v>
      </c>
      <c r="C430" t="s">
        <v>1260</v>
      </c>
      <c r="D430" t="s">
        <v>148</v>
      </c>
      <c r="E430" t="s">
        <v>1</v>
      </c>
      <c r="F430" s="3">
        <v>0</v>
      </c>
      <c r="G430" s="3">
        <v>0</v>
      </c>
      <c r="H430" s="3">
        <f t="shared" si="6"/>
        <v>0</v>
      </c>
    </row>
    <row r="431" spans="1:8" x14ac:dyDescent="0.3">
      <c r="A431" t="s">
        <v>1383</v>
      </c>
      <c r="B431" t="s">
        <v>1805</v>
      </c>
      <c r="C431" t="s">
        <v>2401</v>
      </c>
      <c r="D431" t="s">
        <v>269</v>
      </c>
      <c r="E431" t="s">
        <v>1</v>
      </c>
      <c r="F431" s="3">
        <v>0</v>
      </c>
      <c r="G431" s="3">
        <v>0</v>
      </c>
      <c r="H431" s="3">
        <f t="shared" si="6"/>
        <v>0</v>
      </c>
    </row>
    <row r="432" spans="1:8" x14ac:dyDescent="0.3">
      <c r="A432" t="s">
        <v>1371</v>
      </c>
      <c r="B432" t="s">
        <v>1771</v>
      </c>
      <c r="C432" t="s">
        <v>2175</v>
      </c>
      <c r="D432" t="s">
        <v>232</v>
      </c>
      <c r="E432" t="s">
        <v>2</v>
      </c>
      <c r="F432" s="3">
        <v>0</v>
      </c>
      <c r="G432" s="3">
        <v>0</v>
      </c>
      <c r="H432" s="3">
        <f t="shared" si="6"/>
        <v>0</v>
      </c>
    </row>
    <row r="433" spans="1:8" x14ac:dyDescent="0.3">
      <c r="A433" t="s">
        <v>1371</v>
      </c>
      <c r="B433" t="s">
        <v>1769</v>
      </c>
      <c r="C433" t="s">
        <v>2395</v>
      </c>
      <c r="D433" t="s">
        <v>47</v>
      </c>
      <c r="E433" t="s">
        <v>1</v>
      </c>
      <c r="F433" s="3">
        <v>0</v>
      </c>
      <c r="G433" s="3">
        <v>0</v>
      </c>
      <c r="H433" s="3">
        <f t="shared" si="6"/>
        <v>0</v>
      </c>
    </row>
    <row r="434" spans="1:8" x14ac:dyDescent="0.3">
      <c r="A434" t="s">
        <v>1439</v>
      </c>
      <c r="B434" t="s">
        <v>991</v>
      </c>
      <c r="C434" t="s">
        <v>145</v>
      </c>
      <c r="D434" t="s">
        <v>145</v>
      </c>
      <c r="E434" t="s">
        <v>1</v>
      </c>
      <c r="F434" s="3">
        <v>0</v>
      </c>
      <c r="G434" s="3">
        <v>0</v>
      </c>
      <c r="H434" s="3">
        <f t="shared" si="6"/>
        <v>0</v>
      </c>
    </row>
    <row r="435" spans="1:8" x14ac:dyDescent="0.3">
      <c r="A435" t="s">
        <v>1439</v>
      </c>
      <c r="B435" t="s">
        <v>991</v>
      </c>
      <c r="C435" t="s">
        <v>1192</v>
      </c>
      <c r="D435" t="s">
        <v>145</v>
      </c>
      <c r="E435" t="s">
        <v>2</v>
      </c>
      <c r="F435" s="3">
        <v>0</v>
      </c>
      <c r="G435" s="3">
        <v>0</v>
      </c>
      <c r="H435" s="3">
        <f t="shared" si="6"/>
        <v>0</v>
      </c>
    </row>
    <row r="436" spans="1:8" x14ac:dyDescent="0.3">
      <c r="A436" t="s">
        <v>2944</v>
      </c>
      <c r="B436" t="s">
        <v>2988</v>
      </c>
      <c r="C436" t="s">
        <v>3063</v>
      </c>
      <c r="D436" t="s">
        <v>48</v>
      </c>
      <c r="E436" t="s">
        <v>4</v>
      </c>
      <c r="F436" s="3">
        <v>0</v>
      </c>
      <c r="G436" s="3">
        <v>0</v>
      </c>
      <c r="H436" s="3">
        <f t="shared" si="6"/>
        <v>0</v>
      </c>
    </row>
    <row r="437" spans="1:8" x14ac:dyDescent="0.3">
      <c r="A437" t="s">
        <v>527</v>
      </c>
      <c r="B437" t="s">
        <v>1684</v>
      </c>
      <c r="C437" t="s">
        <v>145</v>
      </c>
      <c r="D437" t="s">
        <v>145</v>
      </c>
      <c r="E437" t="s">
        <v>1</v>
      </c>
      <c r="F437" s="3">
        <v>0</v>
      </c>
      <c r="G437" s="3">
        <v>0</v>
      </c>
      <c r="H437" s="3">
        <f t="shared" si="6"/>
        <v>0</v>
      </c>
    </row>
    <row r="438" spans="1:8" x14ac:dyDescent="0.3">
      <c r="A438" t="s">
        <v>527</v>
      </c>
      <c r="B438" t="s">
        <v>1680</v>
      </c>
      <c r="C438" t="s">
        <v>1246</v>
      </c>
      <c r="D438" t="s">
        <v>139</v>
      </c>
      <c r="E438" t="s">
        <v>1</v>
      </c>
      <c r="F438" s="3">
        <v>0</v>
      </c>
      <c r="G438" s="3">
        <v>0</v>
      </c>
      <c r="H438" s="3">
        <f t="shared" si="6"/>
        <v>0</v>
      </c>
    </row>
    <row r="439" spans="1:8" x14ac:dyDescent="0.3">
      <c r="A439" t="s">
        <v>527</v>
      </c>
      <c r="B439" t="s">
        <v>1685</v>
      </c>
      <c r="C439" t="s">
        <v>1106</v>
      </c>
      <c r="D439" t="s">
        <v>91</v>
      </c>
      <c r="E439" t="s">
        <v>2</v>
      </c>
      <c r="F439" s="3">
        <v>0</v>
      </c>
      <c r="G439" s="3">
        <v>0</v>
      </c>
      <c r="H439" s="3">
        <f t="shared" si="6"/>
        <v>0</v>
      </c>
    </row>
    <row r="440" spans="1:8" x14ac:dyDescent="0.3">
      <c r="A440" t="s">
        <v>528</v>
      </c>
      <c r="B440" t="s">
        <v>814</v>
      </c>
      <c r="C440" t="s">
        <v>1118</v>
      </c>
      <c r="D440" t="s">
        <v>91</v>
      </c>
      <c r="E440" t="s">
        <v>2</v>
      </c>
      <c r="F440" s="3">
        <v>0</v>
      </c>
      <c r="G440" s="3">
        <v>0</v>
      </c>
      <c r="H440" s="3">
        <f t="shared" si="6"/>
        <v>0</v>
      </c>
    </row>
    <row r="441" spans="1:8" x14ac:dyDescent="0.3">
      <c r="A441" t="s">
        <v>528</v>
      </c>
      <c r="B441" t="s">
        <v>813</v>
      </c>
      <c r="C441" t="s">
        <v>1245</v>
      </c>
      <c r="D441" t="s">
        <v>91</v>
      </c>
      <c r="E441" t="s">
        <v>1</v>
      </c>
      <c r="F441" s="3">
        <v>0</v>
      </c>
      <c r="G441" s="3">
        <v>0</v>
      </c>
      <c r="H441" s="3">
        <f t="shared" si="6"/>
        <v>0</v>
      </c>
    </row>
    <row r="442" spans="1:8" x14ac:dyDescent="0.3">
      <c r="A442" t="s">
        <v>1272</v>
      </c>
      <c r="B442" t="s">
        <v>683</v>
      </c>
      <c r="C442" t="s">
        <v>1044</v>
      </c>
      <c r="D442" t="s">
        <v>7</v>
      </c>
      <c r="E442" t="s">
        <v>2</v>
      </c>
      <c r="F442" s="3">
        <v>0</v>
      </c>
      <c r="G442" s="3">
        <v>0</v>
      </c>
      <c r="H442" s="3">
        <f t="shared" si="6"/>
        <v>0</v>
      </c>
    </row>
    <row r="443" spans="1:8" x14ac:dyDescent="0.3">
      <c r="A443" t="s">
        <v>1272</v>
      </c>
      <c r="B443" t="s">
        <v>681</v>
      </c>
      <c r="C443" t="s">
        <v>1226</v>
      </c>
      <c r="D443" t="s">
        <v>7</v>
      </c>
      <c r="E443" t="s">
        <v>1</v>
      </c>
      <c r="F443" s="3">
        <v>0</v>
      </c>
      <c r="G443" s="3">
        <v>0</v>
      </c>
      <c r="H443" s="3">
        <f t="shared" si="6"/>
        <v>0</v>
      </c>
    </row>
    <row r="444" spans="1:8" x14ac:dyDescent="0.3">
      <c r="A444" t="s">
        <v>1272</v>
      </c>
      <c r="B444" t="s">
        <v>684</v>
      </c>
      <c r="C444" t="s">
        <v>1228</v>
      </c>
      <c r="D444" t="s">
        <v>7</v>
      </c>
      <c r="E444" t="s">
        <v>1</v>
      </c>
      <c r="F444" s="3">
        <v>0</v>
      </c>
      <c r="G444" s="3">
        <v>0</v>
      </c>
      <c r="H444" s="3">
        <f t="shared" si="6"/>
        <v>0</v>
      </c>
    </row>
    <row r="445" spans="1:8" x14ac:dyDescent="0.3">
      <c r="A445" t="s">
        <v>511</v>
      </c>
      <c r="B445" t="s">
        <v>787</v>
      </c>
      <c r="C445" t="s">
        <v>1105</v>
      </c>
      <c r="D445" t="s">
        <v>75</v>
      </c>
      <c r="E445" t="s">
        <v>2</v>
      </c>
      <c r="F445" s="3">
        <v>0</v>
      </c>
      <c r="G445" s="3">
        <v>0</v>
      </c>
      <c r="H445" s="3">
        <f t="shared" si="6"/>
        <v>0</v>
      </c>
    </row>
    <row r="446" spans="1:8" x14ac:dyDescent="0.3">
      <c r="A446" t="s">
        <v>512</v>
      </c>
      <c r="B446" t="s">
        <v>788</v>
      </c>
      <c r="C446" t="s">
        <v>1106</v>
      </c>
      <c r="D446" t="s">
        <v>76</v>
      </c>
      <c r="E446" t="s">
        <v>2</v>
      </c>
      <c r="F446" s="3">
        <v>0</v>
      </c>
      <c r="G446" s="3">
        <v>0</v>
      </c>
      <c r="H446" s="3">
        <f t="shared" si="6"/>
        <v>0</v>
      </c>
    </row>
    <row r="447" spans="1:8" x14ac:dyDescent="0.3">
      <c r="A447" t="s">
        <v>493</v>
      </c>
      <c r="B447" t="s">
        <v>2989</v>
      </c>
      <c r="C447" t="s">
        <v>1230</v>
      </c>
      <c r="D447" t="s">
        <v>53</v>
      </c>
      <c r="E447" t="s">
        <v>1</v>
      </c>
      <c r="F447" s="3">
        <v>0</v>
      </c>
      <c r="G447" s="3">
        <v>0</v>
      </c>
      <c r="H447" s="3">
        <f t="shared" si="6"/>
        <v>0</v>
      </c>
    </row>
    <row r="448" spans="1:8" x14ac:dyDescent="0.3">
      <c r="A448" t="s">
        <v>493</v>
      </c>
      <c r="B448" t="s">
        <v>760</v>
      </c>
      <c r="C448" t="s">
        <v>1236</v>
      </c>
      <c r="D448" t="s">
        <v>53</v>
      </c>
      <c r="E448" t="s">
        <v>1</v>
      </c>
      <c r="F448" s="3">
        <v>0</v>
      </c>
      <c r="G448" s="3">
        <v>0</v>
      </c>
      <c r="H448" s="3">
        <f t="shared" si="6"/>
        <v>0</v>
      </c>
    </row>
    <row r="449" spans="1:8" x14ac:dyDescent="0.3">
      <c r="A449" t="s">
        <v>2628</v>
      </c>
      <c r="B449" t="s">
        <v>818</v>
      </c>
      <c r="C449" t="s">
        <v>145</v>
      </c>
      <c r="D449" t="s">
        <v>145</v>
      </c>
      <c r="E449" t="s">
        <v>1</v>
      </c>
      <c r="F449" s="3">
        <v>0</v>
      </c>
      <c r="G449" s="3">
        <v>0</v>
      </c>
      <c r="H449" s="3">
        <f t="shared" si="6"/>
        <v>0</v>
      </c>
    </row>
    <row r="450" spans="1:8" x14ac:dyDescent="0.3">
      <c r="A450" t="s">
        <v>531</v>
      </c>
      <c r="B450" t="s">
        <v>1682</v>
      </c>
      <c r="C450" t="s">
        <v>1119</v>
      </c>
      <c r="D450" t="s">
        <v>91</v>
      </c>
      <c r="E450" t="s">
        <v>2</v>
      </c>
      <c r="F450" s="3">
        <v>0</v>
      </c>
      <c r="G450" s="3">
        <v>0</v>
      </c>
      <c r="H450" s="3">
        <f t="shared" ref="H450:H513" si="7">F450-G450</f>
        <v>0</v>
      </c>
    </row>
    <row r="451" spans="1:8" x14ac:dyDescent="0.3">
      <c r="A451" t="s">
        <v>531</v>
      </c>
      <c r="B451" t="s">
        <v>814</v>
      </c>
      <c r="C451" t="s">
        <v>1118</v>
      </c>
      <c r="D451" t="s">
        <v>91</v>
      </c>
      <c r="E451" t="s">
        <v>2</v>
      </c>
      <c r="F451" s="3">
        <v>0</v>
      </c>
      <c r="G451" s="3">
        <v>0</v>
      </c>
      <c r="H451" s="3">
        <f t="shared" si="7"/>
        <v>0</v>
      </c>
    </row>
    <row r="452" spans="1:8" x14ac:dyDescent="0.3">
      <c r="A452" t="s">
        <v>531</v>
      </c>
      <c r="B452" t="s">
        <v>813</v>
      </c>
      <c r="C452" t="s">
        <v>1245</v>
      </c>
      <c r="D452" t="s">
        <v>91</v>
      </c>
      <c r="E452" t="s">
        <v>1</v>
      </c>
      <c r="F452" s="3">
        <v>0</v>
      </c>
      <c r="G452" s="3">
        <v>0</v>
      </c>
      <c r="H452" s="3">
        <f t="shared" si="7"/>
        <v>0</v>
      </c>
    </row>
    <row r="453" spans="1:8" x14ac:dyDescent="0.3">
      <c r="A453" t="s">
        <v>531</v>
      </c>
      <c r="B453" t="s">
        <v>1684</v>
      </c>
      <c r="C453" t="s">
        <v>145</v>
      </c>
      <c r="D453" t="s">
        <v>145</v>
      </c>
      <c r="E453" t="s">
        <v>1</v>
      </c>
      <c r="F453" s="3">
        <v>0</v>
      </c>
      <c r="G453" s="3">
        <v>0</v>
      </c>
      <c r="H453" s="3">
        <f t="shared" si="7"/>
        <v>0</v>
      </c>
    </row>
    <row r="454" spans="1:8" x14ac:dyDescent="0.3">
      <c r="A454" t="s">
        <v>531</v>
      </c>
      <c r="B454" t="s">
        <v>820</v>
      </c>
      <c r="C454" t="s">
        <v>1246</v>
      </c>
      <c r="D454" t="s">
        <v>95</v>
      </c>
      <c r="E454" t="s">
        <v>1</v>
      </c>
      <c r="F454" s="3">
        <v>4000000</v>
      </c>
      <c r="G454" s="3">
        <v>4000000</v>
      </c>
      <c r="H454" s="3">
        <f t="shared" si="7"/>
        <v>0</v>
      </c>
    </row>
    <row r="455" spans="1:8" x14ac:dyDescent="0.3">
      <c r="A455" t="s">
        <v>531</v>
      </c>
      <c r="B455" t="s">
        <v>816</v>
      </c>
      <c r="C455" t="s">
        <v>1245</v>
      </c>
      <c r="D455" t="s">
        <v>92</v>
      </c>
      <c r="E455" t="s">
        <v>1</v>
      </c>
      <c r="F455" s="3">
        <v>0</v>
      </c>
      <c r="G455" s="3">
        <v>0</v>
      </c>
      <c r="H455" s="3">
        <f t="shared" si="7"/>
        <v>0</v>
      </c>
    </row>
    <row r="456" spans="1:8" x14ac:dyDescent="0.3">
      <c r="A456" t="s">
        <v>531</v>
      </c>
      <c r="B456" t="s">
        <v>824</v>
      </c>
      <c r="C456" t="s">
        <v>1119</v>
      </c>
      <c r="D456" t="s">
        <v>96</v>
      </c>
      <c r="E456" t="s">
        <v>1</v>
      </c>
      <c r="F456" s="3">
        <v>0</v>
      </c>
      <c r="G456" s="3">
        <v>0</v>
      </c>
      <c r="H456" s="3">
        <f t="shared" si="7"/>
        <v>0</v>
      </c>
    </row>
    <row r="457" spans="1:8" x14ac:dyDescent="0.3">
      <c r="A457" t="s">
        <v>531</v>
      </c>
      <c r="B457" t="s">
        <v>822</v>
      </c>
      <c r="C457" t="s">
        <v>1118</v>
      </c>
      <c r="D457" t="s">
        <v>94</v>
      </c>
      <c r="E457" t="s">
        <v>2</v>
      </c>
      <c r="F457" s="3">
        <v>0</v>
      </c>
      <c r="G457" s="3">
        <v>0</v>
      </c>
      <c r="H457" s="3">
        <f t="shared" si="7"/>
        <v>0</v>
      </c>
    </row>
    <row r="458" spans="1:8" x14ac:dyDescent="0.3">
      <c r="A458" t="s">
        <v>531</v>
      </c>
      <c r="B458" t="s">
        <v>1679</v>
      </c>
      <c r="C458" t="s">
        <v>1246</v>
      </c>
      <c r="D458" t="s">
        <v>91</v>
      </c>
      <c r="E458" t="s">
        <v>1</v>
      </c>
      <c r="F458" s="3">
        <v>0</v>
      </c>
      <c r="G458" s="3">
        <v>0</v>
      </c>
      <c r="H458" s="3">
        <f t="shared" si="7"/>
        <v>0</v>
      </c>
    </row>
    <row r="459" spans="1:8" x14ac:dyDescent="0.3">
      <c r="A459" t="s">
        <v>1294</v>
      </c>
      <c r="B459" t="s">
        <v>1528</v>
      </c>
      <c r="C459" t="s">
        <v>1145</v>
      </c>
      <c r="D459" t="s">
        <v>124</v>
      </c>
      <c r="E459" t="s">
        <v>3</v>
      </c>
      <c r="F459" s="3">
        <v>0</v>
      </c>
      <c r="G459" s="3">
        <v>0</v>
      </c>
      <c r="H459" s="3">
        <f t="shared" si="7"/>
        <v>0</v>
      </c>
    </row>
    <row r="460" spans="1:8" x14ac:dyDescent="0.3">
      <c r="A460" t="s">
        <v>1294</v>
      </c>
      <c r="B460" t="s">
        <v>1528</v>
      </c>
      <c r="C460" t="s">
        <v>1144</v>
      </c>
      <c r="D460" t="s">
        <v>230</v>
      </c>
      <c r="E460" t="s">
        <v>2</v>
      </c>
      <c r="F460" s="3">
        <v>0</v>
      </c>
      <c r="G460" s="3">
        <v>0</v>
      </c>
      <c r="H460" s="3">
        <f t="shared" si="7"/>
        <v>0</v>
      </c>
    </row>
    <row r="461" spans="1:8" x14ac:dyDescent="0.3">
      <c r="A461" t="s">
        <v>653</v>
      </c>
      <c r="B461" t="s">
        <v>1006</v>
      </c>
      <c r="C461" t="s">
        <v>1202</v>
      </c>
      <c r="D461" t="s">
        <v>125</v>
      </c>
      <c r="E461" t="s">
        <v>2</v>
      </c>
      <c r="F461" s="3">
        <v>0</v>
      </c>
      <c r="G461" s="3">
        <v>0</v>
      </c>
      <c r="H461" s="3">
        <f t="shared" si="7"/>
        <v>0</v>
      </c>
    </row>
    <row r="462" spans="1:8" x14ac:dyDescent="0.3">
      <c r="A462" t="s">
        <v>604</v>
      </c>
      <c r="B462" t="s">
        <v>932</v>
      </c>
      <c r="C462" t="s">
        <v>3079</v>
      </c>
      <c r="D462" t="s">
        <v>158</v>
      </c>
      <c r="E462" t="s">
        <v>2</v>
      </c>
      <c r="F462" s="3">
        <v>0</v>
      </c>
      <c r="G462" s="3">
        <v>0</v>
      </c>
      <c r="H462" s="3">
        <f t="shared" si="7"/>
        <v>0</v>
      </c>
    </row>
    <row r="463" spans="1:8" x14ac:dyDescent="0.3">
      <c r="A463" t="s">
        <v>1372</v>
      </c>
      <c r="B463" t="s">
        <v>1772</v>
      </c>
      <c r="C463" t="s">
        <v>2360</v>
      </c>
      <c r="D463" t="s">
        <v>262</v>
      </c>
      <c r="E463" t="s">
        <v>1</v>
      </c>
      <c r="F463" s="3">
        <v>0</v>
      </c>
      <c r="G463" s="3">
        <v>0</v>
      </c>
      <c r="H463" s="3">
        <f t="shared" si="7"/>
        <v>0</v>
      </c>
    </row>
    <row r="464" spans="1:8" x14ac:dyDescent="0.3">
      <c r="A464" t="s">
        <v>2515</v>
      </c>
      <c r="B464" t="s">
        <v>973</v>
      </c>
      <c r="C464" t="s">
        <v>1237</v>
      </c>
      <c r="D464" t="s">
        <v>186</v>
      </c>
      <c r="E464" t="s">
        <v>1</v>
      </c>
      <c r="F464" s="3">
        <v>0</v>
      </c>
      <c r="G464" s="3">
        <v>0</v>
      </c>
      <c r="H464" s="3">
        <f t="shared" si="7"/>
        <v>0</v>
      </c>
    </row>
    <row r="465" spans="1:8" x14ac:dyDescent="0.3">
      <c r="A465" t="s">
        <v>2515</v>
      </c>
      <c r="B465" t="s">
        <v>3011</v>
      </c>
      <c r="C465" t="s">
        <v>1230</v>
      </c>
      <c r="D465" t="s">
        <v>301</v>
      </c>
      <c r="E465" t="s">
        <v>1</v>
      </c>
      <c r="F465" s="3">
        <v>0</v>
      </c>
      <c r="G465" s="3">
        <v>0</v>
      </c>
      <c r="H465" s="3">
        <f t="shared" si="7"/>
        <v>0</v>
      </c>
    </row>
    <row r="466" spans="1:8" x14ac:dyDescent="0.3">
      <c r="A466" t="s">
        <v>2515</v>
      </c>
      <c r="B466" t="s">
        <v>974</v>
      </c>
      <c r="C466" t="s">
        <v>1262</v>
      </c>
      <c r="D466" t="s">
        <v>186</v>
      </c>
      <c r="E466" t="s">
        <v>1</v>
      </c>
      <c r="F466" s="3">
        <v>0</v>
      </c>
      <c r="G466" s="3">
        <v>0</v>
      </c>
      <c r="H466" s="3">
        <f t="shared" si="7"/>
        <v>0</v>
      </c>
    </row>
    <row r="467" spans="1:8" x14ac:dyDescent="0.3">
      <c r="A467" t="s">
        <v>633</v>
      </c>
      <c r="B467" t="s">
        <v>975</v>
      </c>
      <c r="C467" t="s">
        <v>2088</v>
      </c>
      <c r="D467" t="s">
        <v>145</v>
      </c>
      <c r="E467" t="s">
        <v>1</v>
      </c>
      <c r="F467" s="3">
        <v>0</v>
      </c>
      <c r="G467" s="3">
        <v>0</v>
      </c>
      <c r="H467" s="3">
        <f t="shared" si="7"/>
        <v>0</v>
      </c>
    </row>
    <row r="468" spans="1:8" x14ac:dyDescent="0.3">
      <c r="A468" t="s">
        <v>633</v>
      </c>
      <c r="B468" t="s">
        <v>1920</v>
      </c>
      <c r="C468" t="s">
        <v>2224</v>
      </c>
      <c r="D468" t="s">
        <v>182</v>
      </c>
      <c r="E468" t="s">
        <v>2</v>
      </c>
      <c r="F468" s="3">
        <v>0</v>
      </c>
      <c r="G468" s="3">
        <v>0</v>
      </c>
      <c r="H468" s="3">
        <f t="shared" si="7"/>
        <v>0</v>
      </c>
    </row>
    <row r="469" spans="1:8" x14ac:dyDescent="0.3">
      <c r="A469" t="s">
        <v>633</v>
      </c>
      <c r="B469" t="s">
        <v>2800</v>
      </c>
      <c r="C469" t="s">
        <v>145</v>
      </c>
      <c r="D469" t="s">
        <v>145</v>
      </c>
      <c r="E469" t="s">
        <v>1</v>
      </c>
      <c r="F469" s="3">
        <v>0</v>
      </c>
      <c r="G469" s="3">
        <v>0</v>
      </c>
      <c r="H469" s="3">
        <f t="shared" si="7"/>
        <v>0</v>
      </c>
    </row>
    <row r="470" spans="1:8" x14ac:dyDescent="0.3">
      <c r="A470" t="s">
        <v>633</v>
      </c>
      <c r="B470" t="s">
        <v>1937</v>
      </c>
      <c r="C470" t="s">
        <v>2238</v>
      </c>
      <c r="D470" t="s">
        <v>186</v>
      </c>
      <c r="E470" t="s">
        <v>2</v>
      </c>
      <c r="F470" s="3">
        <v>0</v>
      </c>
      <c r="G470" s="3">
        <v>0</v>
      </c>
      <c r="H470" s="3">
        <f t="shared" si="7"/>
        <v>0</v>
      </c>
    </row>
    <row r="471" spans="1:8" x14ac:dyDescent="0.3">
      <c r="A471" t="s">
        <v>633</v>
      </c>
      <c r="B471" t="s">
        <v>1935</v>
      </c>
      <c r="C471" t="s">
        <v>1263</v>
      </c>
      <c r="D471" t="s">
        <v>186</v>
      </c>
      <c r="E471" t="s">
        <v>1</v>
      </c>
      <c r="F471" s="3">
        <v>0</v>
      </c>
      <c r="G471" s="3">
        <v>0</v>
      </c>
      <c r="H471" s="3">
        <f t="shared" si="7"/>
        <v>0</v>
      </c>
    </row>
    <row r="472" spans="1:8" x14ac:dyDescent="0.3">
      <c r="A472" t="s">
        <v>633</v>
      </c>
      <c r="B472" t="s">
        <v>1939</v>
      </c>
      <c r="C472" t="s">
        <v>2230</v>
      </c>
      <c r="D472" t="s">
        <v>186</v>
      </c>
      <c r="E472" t="s">
        <v>2</v>
      </c>
      <c r="F472" s="3">
        <v>0</v>
      </c>
      <c r="G472" s="3">
        <v>0</v>
      </c>
      <c r="H472" s="3">
        <f t="shared" si="7"/>
        <v>0</v>
      </c>
    </row>
    <row r="473" spans="1:8" x14ac:dyDescent="0.3">
      <c r="A473" t="s">
        <v>633</v>
      </c>
      <c r="B473" t="s">
        <v>3012</v>
      </c>
      <c r="C473" t="s">
        <v>1262</v>
      </c>
      <c r="D473" t="s">
        <v>3085</v>
      </c>
      <c r="E473" t="s">
        <v>1</v>
      </c>
      <c r="F473" s="3">
        <v>0</v>
      </c>
      <c r="G473" s="3">
        <v>0</v>
      </c>
      <c r="H473" s="3">
        <f t="shared" si="7"/>
        <v>0</v>
      </c>
    </row>
    <row r="474" spans="1:8" x14ac:dyDescent="0.3">
      <c r="A474" t="s">
        <v>468</v>
      </c>
      <c r="B474" t="s">
        <v>2980</v>
      </c>
      <c r="C474" t="s">
        <v>1066</v>
      </c>
      <c r="D474" t="s">
        <v>18</v>
      </c>
      <c r="E474" t="s">
        <v>2</v>
      </c>
      <c r="F474" s="3">
        <v>0</v>
      </c>
      <c r="G474" s="3">
        <v>0</v>
      </c>
      <c r="H474" s="3">
        <f t="shared" si="7"/>
        <v>0</v>
      </c>
    </row>
    <row r="475" spans="1:8" x14ac:dyDescent="0.3">
      <c r="A475" t="s">
        <v>468</v>
      </c>
      <c r="B475" t="s">
        <v>2978</v>
      </c>
      <c r="C475" t="s">
        <v>1068</v>
      </c>
      <c r="D475" t="s">
        <v>18</v>
      </c>
      <c r="E475" t="s">
        <v>2</v>
      </c>
      <c r="F475" s="3">
        <v>0</v>
      </c>
      <c r="G475" s="3">
        <v>0</v>
      </c>
      <c r="H475" s="3">
        <f t="shared" si="7"/>
        <v>0</v>
      </c>
    </row>
    <row r="476" spans="1:8" x14ac:dyDescent="0.3">
      <c r="A476" t="s">
        <v>468</v>
      </c>
      <c r="B476" t="s">
        <v>2979</v>
      </c>
      <c r="C476" t="s">
        <v>1063</v>
      </c>
      <c r="D476" t="s">
        <v>19</v>
      </c>
      <c r="E476" t="s">
        <v>2</v>
      </c>
      <c r="F476" s="3">
        <v>0</v>
      </c>
      <c r="G476" s="3">
        <v>0</v>
      </c>
      <c r="H476" s="3">
        <f t="shared" si="7"/>
        <v>0</v>
      </c>
    </row>
    <row r="477" spans="1:8" x14ac:dyDescent="0.3">
      <c r="A477" t="s">
        <v>1399</v>
      </c>
      <c r="B477" t="s">
        <v>937</v>
      </c>
      <c r="C477" t="s">
        <v>1111</v>
      </c>
      <c r="D477" t="s">
        <v>162</v>
      </c>
      <c r="E477" t="s">
        <v>2</v>
      </c>
      <c r="F477" s="3">
        <v>0</v>
      </c>
      <c r="G477" s="3">
        <v>0</v>
      </c>
      <c r="H477" s="3">
        <f t="shared" si="7"/>
        <v>0</v>
      </c>
    </row>
    <row r="478" spans="1:8" x14ac:dyDescent="0.3">
      <c r="A478" t="s">
        <v>1399</v>
      </c>
      <c r="B478" t="s">
        <v>1875</v>
      </c>
      <c r="C478" t="s">
        <v>2150</v>
      </c>
      <c r="D478" t="s">
        <v>145</v>
      </c>
      <c r="E478" t="s">
        <v>1</v>
      </c>
      <c r="F478" s="3">
        <v>0</v>
      </c>
      <c r="G478" s="3">
        <v>0</v>
      </c>
      <c r="H478" s="3">
        <f t="shared" si="7"/>
        <v>0</v>
      </c>
    </row>
    <row r="479" spans="1:8" x14ac:dyDescent="0.3">
      <c r="A479" t="s">
        <v>1399</v>
      </c>
      <c r="B479" t="s">
        <v>1881</v>
      </c>
      <c r="C479" t="s">
        <v>145</v>
      </c>
      <c r="D479" t="s">
        <v>145</v>
      </c>
      <c r="E479" t="s">
        <v>1</v>
      </c>
      <c r="F479" s="3">
        <v>0</v>
      </c>
      <c r="G479" s="3">
        <v>0</v>
      </c>
      <c r="H479" s="3">
        <f t="shared" si="7"/>
        <v>0</v>
      </c>
    </row>
    <row r="480" spans="1:8" x14ac:dyDescent="0.3">
      <c r="A480" t="s">
        <v>1399</v>
      </c>
      <c r="B480" t="s">
        <v>1882</v>
      </c>
      <c r="C480" t="s">
        <v>145</v>
      </c>
      <c r="D480" t="s">
        <v>145</v>
      </c>
      <c r="E480" t="s">
        <v>1</v>
      </c>
      <c r="F480" s="3">
        <v>0</v>
      </c>
      <c r="G480" s="3">
        <v>0</v>
      </c>
      <c r="H480" s="3">
        <f t="shared" si="7"/>
        <v>0</v>
      </c>
    </row>
    <row r="481" spans="1:8" x14ac:dyDescent="0.3">
      <c r="A481" t="s">
        <v>1399</v>
      </c>
      <c r="B481" t="s">
        <v>1884</v>
      </c>
      <c r="C481" t="s">
        <v>2214</v>
      </c>
      <c r="D481" t="s">
        <v>2215</v>
      </c>
      <c r="E481" t="s">
        <v>3</v>
      </c>
      <c r="F481" s="3">
        <v>0</v>
      </c>
      <c r="G481" s="3">
        <v>0</v>
      </c>
      <c r="H481" s="3">
        <f t="shared" si="7"/>
        <v>0</v>
      </c>
    </row>
    <row r="482" spans="1:8" x14ac:dyDescent="0.3">
      <c r="A482" t="s">
        <v>1399</v>
      </c>
      <c r="B482" t="s">
        <v>1878</v>
      </c>
      <c r="C482" t="s">
        <v>2082</v>
      </c>
      <c r="D482" t="s">
        <v>145</v>
      </c>
      <c r="E482" t="s">
        <v>1</v>
      </c>
      <c r="F482" s="3">
        <v>0</v>
      </c>
      <c r="G482" s="3">
        <v>0</v>
      </c>
      <c r="H482" s="3">
        <f t="shared" si="7"/>
        <v>0</v>
      </c>
    </row>
    <row r="483" spans="1:8" x14ac:dyDescent="0.3">
      <c r="A483" t="s">
        <v>1399</v>
      </c>
      <c r="B483" t="s">
        <v>941</v>
      </c>
      <c r="C483" t="s">
        <v>1122</v>
      </c>
      <c r="D483" t="s">
        <v>164</v>
      </c>
      <c r="E483" t="s">
        <v>2</v>
      </c>
      <c r="F483" s="3">
        <v>0</v>
      </c>
      <c r="G483" s="3">
        <v>0</v>
      </c>
      <c r="H483" s="3">
        <f t="shared" si="7"/>
        <v>0</v>
      </c>
    </row>
    <row r="484" spans="1:8" x14ac:dyDescent="0.3">
      <c r="A484" t="s">
        <v>1399</v>
      </c>
      <c r="B484" t="s">
        <v>1885</v>
      </c>
      <c r="C484" t="s">
        <v>1106</v>
      </c>
      <c r="D484" t="s">
        <v>164</v>
      </c>
      <c r="E484" t="s">
        <v>2</v>
      </c>
      <c r="F484" s="3">
        <v>0</v>
      </c>
      <c r="G484" s="3">
        <v>0</v>
      </c>
      <c r="H484" s="3">
        <f t="shared" si="7"/>
        <v>0</v>
      </c>
    </row>
    <row r="485" spans="1:8" x14ac:dyDescent="0.3">
      <c r="A485" t="s">
        <v>1399</v>
      </c>
      <c r="B485" t="s">
        <v>1886</v>
      </c>
      <c r="C485" t="s">
        <v>1173</v>
      </c>
      <c r="D485" t="s">
        <v>151</v>
      </c>
      <c r="E485" t="s">
        <v>2</v>
      </c>
      <c r="F485" s="3">
        <v>0</v>
      </c>
      <c r="G485" s="3">
        <v>0</v>
      </c>
      <c r="H485" s="3">
        <f t="shared" si="7"/>
        <v>0</v>
      </c>
    </row>
    <row r="486" spans="1:8" x14ac:dyDescent="0.3">
      <c r="A486" t="s">
        <v>1399</v>
      </c>
      <c r="B486" t="s">
        <v>938</v>
      </c>
      <c r="C486" t="s">
        <v>1111</v>
      </c>
      <c r="D486" t="s">
        <v>163</v>
      </c>
      <c r="E486" t="s">
        <v>2</v>
      </c>
      <c r="F486" s="3">
        <v>0</v>
      </c>
      <c r="G486" s="3">
        <v>0</v>
      </c>
      <c r="H486" s="3">
        <f t="shared" si="7"/>
        <v>0</v>
      </c>
    </row>
    <row r="487" spans="1:8" x14ac:dyDescent="0.3">
      <c r="A487" t="s">
        <v>1399</v>
      </c>
      <c r="B487" t="s">
        <v>1876</v>
      </c>
      <c r="C487" t="s">
        <v>2088</v>
      </c>
      <c r="D487" t="s">
        <v>145</v>
      </c>
      <c r="E487" t="s">
        <v>1</v>
      </c>
      <c r="F487" s="3">
        <v>0</v>
      </c>
      <c r="G487" s="3">
        <v>0</v>
      </c>
      <c r="H487" s="3">
        <f t="shared" si="7"/>
        <v>0</v>
      </c>
    </row>
    <row r="488" spans="1:8" x14ac:dyDescent="0.3">
      <c r="A488" t="s">
        <v>610</v>
      </c>
      <c r="B488" t="s">
        <v>3008</v>
      </c>
      <c r="C488" t="s">
        <v>2613</v>
      </c>
      <c r="D488" t="s">
        <v>165</v>
      </c>
      <c r="E488" t="s">
        <v>1</v>
      </c>
      <c r="F488" s="3">
        <v>0</v>
      </c>
      <c r="G488" s="3">
        <v>0</v>
      </c>
      <c r="H488" s="3">
        <f t="shared" si="7"/>
        <v>0</v>
      </c>
    </row>
    <row r="489" spans="1:8" x14ac:dyDescent="0.3">
      <c r="A489" t="s">
        <v>610</v>
      </c>
      <c r="B489" t="s">
        <v>3008</v>
      </c>
      <c r="C489" t="s">
        <v>1174</v>
      </c>
      <c r="D489" t="s">
        <v>165</v>
      </c>
      <c r="E489" t="s">
        <v>2</v>
      </c>
      <c r="F489" s="3">
        <v>0</v>
      </c>
      <c r="G489" s="3">
        <v>0</v>
      </c>
      <c r="H489" s="3">
        <f t="shared" si="7"/>
        <v>0</v>
      </c>
    </row>
    <row r="490" spans="1:8" x14ac:dyDescent="0.3">
      <c r="A490" t="s">
        <v>502</v>
      </c>
      <c r="B490" t="s">
        <v>775</v>
      </c>
      <c r="C490" t="s">
        <v>1100</v>
      </c>
      <c r="D490" t="s">
        <v>67</v>
      </c>
      <c r="E490" t="s">
        <v>2</v>
      </c>
      <c r="F490" s="3">
        <v>0</v>
      </c>
      <c r="G490" s="3">
        <v>0</v>
      </c>
      <c r="H490" s="3">
        <f t="shared" si="7"/>
        <v>0</v>
      </c>
    </row>
    <row r="491" spans="1:8" x14ac:dyDescent="0.3">
      <c r="A491" t="s">
        <v>502</v>
      </c>
      <c r="B491" t="s">
        <v>774</v>
      </c>
      <c r="C491" t="s">
        <v>1099</v>
      </c>
      <c r="D491" t="s">
        <v>66</v>
      </c>
      <c r="E491" t="s">
        <v>2</v>
      </c>
      <c r="F491" s="3">
        <v>0</v>
      </c>
      <c r="G491" s="3">
        <v>0</v>
      </c>
      <c r="H491" s="3">
        <f t="shared" si="7"/>
        <v>0</v>
      </c>
    </row>
    <row r="492" spans="1:8" x14ac:dyDescent="0.3">
      <c r="A492" t="s">
        <v>1287</v>
      </c>
      <c r="B492" t="s">
        <v>1510</v>
      </c>
      <c r="C492" t="s">
        <v>2088</v>
      </c>
      <c r="D492" t="s">
        <v>145</v>
      </c>
      <c r="E492" t="s">
        <v>1</v>
      </c>
      <c r="F492" s="3">
        <v>0</v>
      </c>
      <c r="G492" s="3">
        <v>0</v>
      </c>
      <c r="H492" s="3">
        <f t="shared" si="7"/>
        <v>0</v>
      </c>
    </row>
    <row r="493" spans="1:8" x14ac:dyDescent="0.3">
      <c r="A493" t="s">
        <v>1287</v>
      </c>
      <c r="B493" t="s">
        <v>1510</v>
      </c>
      <c r="C493" t="s">
        <v>145</v>
      </c>
      <c r="D493" t="s">
        <v>145</v>
      </c>
      <c r="E493" t="s">
        <v>1</v>
      </c>
      <c r="F493" s="3">
        <v>0</v>
      </c>
      <c r="G493" s="3">
        <v>0</v>
      </c>
      <c r="H493" s="3">
        <f t="shared" si="7"/>
        <v>0</v>
      </c>
    </row>
    <row r="494" spans="1:8" x14ac:dyDescent="0.3">
      <c r="A494" t="s">
        <v>1287</v>
      </c>
      <c r="B494" t="s">
        <v>1287</v>
      </c>
      <c r="C494" t="s">
        <v>2079</v>
      </c>
      <c r="D494" t="s">
        <v>145</v>
      </c>
      <c r="E494" t="s">
        <v>4</v>
      </c>
      <c r="F494" s="3">
        <v>0</v>
      </c>
      <c r="G494" s="3">
        <v>0</v>
      </c>
      <c r="H494" s="3">
        <f t="shared" si="7"/>
        <v>0</v>
      </c>
    </row>
    <row r="495" spans="1:8" x14ac:dyDescent="0.3">
      <c r="A495" t="s">
        <v>1287</v>
      </c>
      <c r="B495" t="s">
        <v>1287</v>
      </c>
      <c r="C495" t="s">
        <v>145</v>
      </c>
      <c r="D495" t="s">
        <v>145</v>
      </c>
      <c r="E495" t="s">
        <v>1</v>
      </c>
      <c r="F495" s="3">
        <v>0</v>
      </c>
      <c r="G495" s="3">
        <v>0</v>
      </c>
      <c r="H495" s="3">
        <f t="shared" si="7"/>
        <v>0</v>
      </c>
    </row>
    <row r="496" spans="1:8" x14ac:dyDescent="0.3">
      <c r="A496" t="s">
        <v>1287</v>
      </c>
      <c r="B496" t="s">
        <v>2857</v>
      </c>
      <c r="C496" t="s">
        <v>2096</v>
      </c>
      <c r="D496" t="s">
        <v>20</v>
      </c>
      <c r="E496" t="s">
        <v>2</v>
      </c>
      <c r="F496" s="3">
        <v>0</v>
      </c>
      <c r="G496" s="3">
        <v>0</v>
      </c>
      <c r="H496" s="3">
        <f t="shared" si="7"/>
        <v>0</v>
      </c>
    </row>
    <row r="497" spans="1:8" x14ac:dyDescent="0.3">
      <c r="A497" t="s">
        <v>1287</v>
      </c>
      <c r="B497" t="s">
        <v>1515</v>
      </c>
      <c r="C497" t="s">
        <v>2096</v>
      </c>
      <c r="D497" t="s">
        <v>353</v>
      </c>
      <c r="E497" t="s">
        <v>2</v>
      </c>
      <c r="F497" s="3">
        <v>0</v>
      </c>
      <c r="G497" s="3">
        <v>0</v>
      </c>
      <c r="H497" s="3">
        <f t="shared" si="7"/>
        <v>0</v>
      </c>
    </row>
    <row r="498" spans="1:8" x14ac:dyDescent="0.3">
      <c r="A498" t="s">
        <v>469</v>
      </c>
      <c r="B498" t="s">
        <v>469</v>
      </c>
      <c r="C498" t="s">
        <v>2079</v>
      </c>
      <c r="D498" t="s">
        <v>145</v>
      </c>
      <c r="E498" t="s">
        <v>4</v>
      </c>
      <c r="F498" s="3">
        <v>0</v>
      </c>
      <c r="G498" s="3">
        <v>0</v>
      </c>
      <c r="H498" s="3">
        <f t="shared" si="7"/>
        <v>0</v>
      </c>
    </row>
    <row r="499" spans="1:8" x14ac:dyDescent="0.3">
      <c r="A499" t="s">
        <v>469</v>
      </c>
      <c r="B499" t="s">
        <v>469</v>
      </c>
      <c r="C499" t="s">
        <v>2082</v>
      </c>
      <c r="D499" t="s">
        <v>145</v>
      </c>
      <c r="E499" t="s">
        <v>4</v>
      </c>
      <c r="F499" s="3">
        <v>0</v>
      </c>
      <c r="G499" s="3">
        <v>0</v>
      </c>
      <c r="H499" s="3">
        <f t="shared" si="7"/>
        <v>0</v>
      </c>
    </row>
    <row r="500" spans="1:8" x14ac:dyDescent="0.3">
      <c r="A500" t="s">
        <v>469</v>
      </c>
      <c r="B500" t="s">
        <v>469</v>
      </c>
      <c r="C500" t="s">
        <v>145</v>
      </c>
      <c r="D500" t="s">
        <v>145</v>
      </c>
      <c r="E500" t="s">
        <v>1</v>
      </c>
      <c r="F500" s="3">
        <v>0</v>
      </c>
      <c r="G500" s="3">
        <v>0</v>
      </c>
      <c r="H500" s="3">
        <f t="shared" si="7"/>
        <v>0</v>
      </c>
    </row>
    <row r="501" spans="1:8" x14ac:dyDescent="0.3">
      <c r="A501" t="s">
        <v>469</v>
      </c>
      <c r="B501" t="s">
        <v>1518</v>
      </c>
      <c r="C501" t="s">
        <v>1067</v>
      </c>
      <c r="D501" t="s">
        <v>22</v>
      </c>
      <c r="E501" t="s">
        <v>2</v>
      </c>
      <c r="F501" s="3">
        <v>0</v>
      </c>
      <c r="G501" s="3">
        <v>0</v>
      </c>
      <c r="H501" s="3">
        <f t="shared" si="7"/>
        <v>0</v>
      </c>
    </row>
    <row r="502" spans="1:8" x14ac:dyDescent="0.3">
      <c r="A502" t="s">
        <v>469</v>
      </c>
      <c r="B502" t="s">
        <v>1517</v>
      </c>
      <c r="C502" t="s">
        <v>2079</v>
      </c>
      <c r="D502" t="s">
        <v>145</v>
      </c>
      <c r="E502" t="s">
        <v>1</v>
      </c>
      <c r="F502" s="3">
        <v>0</v>
      </c>
      <c r="G502" s="3">
        <v>0</v>
      </c>
      <c r="H502" s="3">
        <f t="shared" si="7"/>
        <v>0</v>
      </c>
    </row>
    <row r="503" spans="1:8" x14ac:dyDescent="0.3">
      <c r="A503" t="s">
        <v>638</v>
      </c>
      <c r="B503" t="s">
        <v>984</v>
      </c>
      <c r="C503" t="s">
        <v>1264</v>
      </c>
      <c r="D503" t="s">
        <v>192</v>
      </c>
      <c r="E503" t="s">
        <v>1</v>
      </c>
      <c r="F503" s="3">
        <v>0</v>
      </c>
      <c r="G503" s="3">
        <v>0</v>
      </c>
      <c r="H503" s="3">
        <f t="shared" si="7"/>
        <v>0</v>
      </c>
    </row>
    <row r="504" spans="1:8" x14ac:dyDescent="0.3">
      <c r="A504" t="s">
        <v>1362</v>
      </c>
      <c r="B504" t="s">
        <v>1749</v>
      </c>
      <c r="C504" t="s">
        <v>2082</v>
      </c>
      <c r="D504" t="s">
        <v>145</v>
      </c>
      <c r="E504" t="s">
        <v>1</v>
      </c>
      <c r="F504" s="3">
        <v>0</v>
      </c>
      <c r="G504" s="3">
        <v>0</v>
      </c>
      <c r="H504" s="3">
        <f t="shared" si="7"/>
        <v>0</v>
      </c>
    </row>
    <row r="505" spans="1:8" x14ac:dyDescent="0.3">
      <c r="A505" t="s">
        <v>1362</v>
      </c>
      <c r="B505" t="s">
        <v>1752</v>
      </c>
      <c r="C505" t="s">
        <v>2157</v>
      </c>
      <c r="D505" t="s">
        <v>380</v>
      </c>
      <c r="E505" t="s">
        <v>2</v>
      </c>
      <c r="F505" s="3">
        <v>0</v>
      </c>
      <c r="G505" s="3">
        <v>0</v>
      </c>
      <c r="H505" s="3">
        <f t="shared" si="7"/>
        <v>0</v>
      </c>
    </row>
    <row r="506" spans="1:8" x14ac:dyDescent="0.3">
      <c r="A506" t="s">
        <v>1362</v>
      </c>
      <c r="B506" t="s">
        <v>1748</v>
      </c>
      <c r="C506" t="s">
        <v>2150</v>
      </c>
      <c r="D506" t="s">
        <v>145</v>
      </c>
      <c r="E506" t="s">
        <v>1</v>
      </c>
      <c r="F506" s="3">
        <v>0</v>
      </c>
      <c r="G506" s="3">
        <v>0</v>
      </c>
      <c r="H506" s="3">
        <f t="shared" si="7"/>
        <v>0</v>
      </c>
    </row>
    <row r="507" spans="1:8" x14ac:dyDescent="0.3">
      <c r="A507" t="s">
        <v>1362</v>
      </c>
      <c r="B507" t="s">
        <v>2879</v>
      </c>
      <c r="C507" t="s">
        <v>2088</v>
      </c>
      <c r="D507" t="s">
        <v>145</v>
      </c>
      <c r="E507" t="s">
        <v>1</v>
      </c>
      <c r="F507" s="3">
        <v>0</v>
      </c>
      <c r="G507" s="3">
        <v>0</v>
      </c>
      <c r="H507" s="3">
        <f t="shared" si="7"/>
        <v>0</v>
      </c>
    </row>
    <row r="508" spans="1:8" x14ac:dyDescent="0.3">
      <c r="A508" t="s">
        <v>2498</v>
      </c>
      <c r="B508" t="s">
        <v>1753</v>
      </c>
      <c r="C508" t="s">
        <v>2355</v>
      </c>
      <c r="D508" t="s">
        <v>255</v>
      </c>
      <c r="E508" t="s">
        <v>1</v>
      </c>
      <c r="F508" s="3">
        <v>0</v>
      </c>
      <c r="G508" s="3">
        <v>0</v>
      </c>
      <c r="H508" s="3">
        <f t="shared" si="7"/>
        <v>0</v>
      </c>
    </row>
    <row r="509" spans="1:8" x14ac:dyDescent="0.3">
      <c r="A509" t="s">
        <v>1288</v>
      </c>
      <c r="B509" t="s">
        <v>1519</v>
      </c>
      <c r="C509" t="s">
        <v>2084</v>
      </c>
      <c r="D509" t="s">
        <v>145</v>
      </c>
      <c r="E509" t="s">
        <v>1</v>
      </c>
      <c r="F509" s="3">
        <v>0</v>
      </c>
      <c r="G509" s="3">
        <v>0</v>
      </c>
      <c r="H509" s="3">
        <f t="shared" si="7"/>
        <v>0</v>
      </c>
    </row>
    <row r="510" spans="1:8" x14ac:dyDescent="0.3">
      <c r="A510" t="s">
        <v>1288</v>
      </c>
      <c r="B510" t="s">
        <v>1520</v>
      </c>
      <c r="C510" t="s">
        <v>2084</v>
      </c>
      <c r="D510" t="s">
        <v>145</v>
      </c>
      <c r="E510" t="s">
        <v>1</v>
      </c>
      <c r="F510" s="3">
        <v>0</v>
      </c>
      <c r="G510" s="3">
        <v>0</v>
      </c>
      <c r="H510" s="3">
        <f t="shared" si="7"/>
        <v>0</v>
      </c>
    </row>
    <row r="511" spans="1:8" x14ac:dyDescent="0.3">
      <c r="A511" t="s">
        <v>1288</v>
      </c>
      <c r="B511" t="s">
        <v>2858</v>
      </c>
      <c r="C511" t="s">
        <v>2084</v>
      </c>
      <c r="D511" t="s">
        <v>145</v>
      </c>
      <c r="E511" t="s">
        <v>1</v>
      </c>
      <c r="F511" s="3">
        <v>0</v>
      </c>
      <c r="G511" s="3">
        <v>0</v>
      </c>
      <c r="H511" s="3">
        <f t="shared" si="7"/>
        <v>0</v>
      </c>
    </row>
    <row r="512" spans="1:8" x14ac:dyDescent="0.3">
      <c r="A512" t="s">
        <v>1288</v>
      </c>
      <c r="B512" t="s">
        <v>1521</v>
      </c>
      <c r="C512" t="s">
        <v>2082</v>
      </c>
      <c r="D512" t="s">
        <v>145</v>
      </c>
      <c r="E512" t="s">
        <v>1</v>
      </c>
      <c r="F512" s="3">
        <v>0</v>
      </c>
      <c r="G512" s="3">
        <v>0</v>
      </c>
      <c r="H512" s="3">
        <f t="shared" si="7"/>
        <v>0</v>
      </c>
    </row>
    <row r="513" spans="1:8" x14ac:dyDescent="0.3">
      <c r="A513" t="s">
        <v>639</v>
      </c>
      <c r="B513" t="s">
        <v>1949</v>
      </c>
      <c r="C513" t="s">
        <v>1190</v>
      </c>
      <c r="D513" t="s">
        <v>175</v>
      </c>
      <c r="E513" t="s">
        <v>2</v>
      </c>
      <c r="F513" s="3">
        <v>0</v>
      </c>
      <c r="G513" s="3">
        <v>0</v>
      </c>
      <c r="H513" s="3">
        <f t="shared" si="7"/>
        <v>0</v>
      </c>
    </row>
    <row r="514" spans="1:8" x14ac:dyDescent="0.3">
      <c r="A514" t="s">
        <v>611</v>
      </c>
      <c r="B514" t="s">
        <v>943</v>
      </c>
      <c r="C514" t="s">
        <v>1175</v>
      </c>
      <c r="D514" t="s">
        <v>166</v>
      </c>
      <c r="E514" t="s">
        <v>2</v>
      </c>
      <c r="F514" s="3">
        <v>0</v>
      </c>
      <c r="G514" s="3">
        <v>0</v>
      </c>
      <c r="H514" s="3">
        <f t="shared" ref="H514:H577" si="8">F514-G514</f>
        <v>0</v>
      </c>
    </row>
    <row r="515" spans="1:8" x14ac:dyDescent="0.3">
      <c r="A515" t="s">
        <v>2946</v>
      </c>
      <c r="B515" t="s">
        <v>2946</v>
      </c>
      <c r="C515" t="s">
        <v>3066</v>
      </c>
      <c r="D515" t="s">
        <v>246</v>
      </c>
      <c r="E515" t="s">
        <v>2</v>
      </c>
      <c r="F515" s="3">
        <v>0</v>
      </c>
      <c r="G515" s="3">
        <v>0</v>
      </c>
      <c r="H515" s="3">
        <f t="shared" si="8"/>
        <v>0</v>
      </c>
    </row>
    <row r="516" spans="1:8" x14ac:dyDescent="0.3">
      <c r="A516" t="s">
        <v>612</v>
      </c>
      <c r="B516" t="s">
        <v>944</v>
      </c>
      <c r="C516" t="s">
        <v>1111</v>
      </c>
      <c r="D516" t="s">
        <v>167</v>
      </c>
      <c r="E516" t="s">
        <v>2</v>
      </c>
      <c r="F516" s="3">
        <v>0</v>
      </c>
      <c r="G516" s="3">
        <v>0</v>
      </c>
      <c r="H516" s="3">
        <f t="shared" si="8"/>
        <v>0</v>
      </c>
    </row>
    <row r="517" spans="1:8" x14ac:dyDescent="0.3">
      <c r="A517" t="s">
        <v>596</v>
      </c>
      <c r="B517" t="s">
        <v>915</v>
      </c>
      <c r="C517" t="s">
        <v>1111</v>
      </c>
      <c r="D517" t="s">
        <v>150</v>
      </c>
      <c r="E517" t="s">
        <v>2</v>
      </c>
      <c r="F517" s="3">
        <v>0</v>
      </c>
      <c r="G517" s="3">
        <v>0</v>
      </c>
      <c r="H517" s="3">
        <f t="shared" si="8"/>
        <v>0</v>
      </c>
    </row>
    <row r="518" spans="1:8" x14ac:dyDescent="0.3">
      <c r="A518" t="s">
        <v>1388</v>
      </c>
      <c r="B518" t="s">
        <v>1824</v>
      </c>
      <c r="C518" t="s">
        <v>2157</v>
      </c>
      <c r="D518" t="s">
        <v>365</v>
      </c>
      <c r="E518" t="s">
        <v>2</v>
      </c>
      <c r="F518" s="3">
        <v>0</v>
      </c>
      <c r="G518" s="3">
        <v>0</v>
      </c>
      <c r="H518" s="3">
        <f t="shared" si="8"/>
        <v>0</v>
      </c>
    </row>
    <row r="519" spans="1:8" x14ac:dyDescent="0.3">
      <c r="A519" t="s">
        <v>617</v>
      </c>
      <c r="B519" t="s">
        <v>950</v>
      </c>
      <c r="C519" t="s">
        <v>1172</v>
      </c>
      <c r="D519" t="s">
        <v>170</v>
      </c>
      <c r="E519" t="s">
        <v>2</v>
      </c>
      <c r="F519" s="3">
        <v>0</v>
      </c>
      <c r="G519" s="3">
        <v>0</v>
      </c>
      <c r="H519" s="3">
        <f t="shared" si="8"/>
        <v>0</v>
      </c>
    </row>
    <row r="520" spans="1:8" x14ac:dyDescent="0.3">
      <c r="A520" t="s">
        <v>1440</v>
      </c>
      <c r="B520" t="s">
        <v>1015</v>
      </c>
      <c r="C520" t="s">
        <v>1209</v>
      </c>
      <c r="D520" t="s">
        <v>47</v>
      </c>
      <c r="E520" t="s">
        <v>2</v>
      </c>
      <c r="F520" s="3">
        <v>0</v>
      </c>
      <c r="G520" s="3">
        <v>0</v>
      </c>
      <c r="H520" s="3">
        <f t="shared" si="8"/>
        <v>0</v>
      </c>
    </row>
    <row r="521" spans="1:8" x14ac:dyDescent="0.3">
      <c r="A521" t="s">
        <v>1440</v>
      </c>
      <c r="B521" t="s">
        <v>1015</v>
      </c>
      <c r="C521" t="s">
        <v>1209</v>
      </c>
      <c r="D521" t="s">
        <v>30</v>
      </c>
      <c r="E521" t="s">
        <v>2</v>
      </c>
      <c r="F521" s="3">
        <v>0</v>
      </c>
      <c r="G521" s="3">
        <v>0</v>
      </c>
      <c r="H521" s="3">
        <f t="shared" si="8"/>
        <v>0</v>
      </c>
    </row>
    <row r="522" spans="1:8" x14ac:dyDescent="0.3">
      <c r="A522" t="s">
        <v>1440</v>
      </c>
      <c r="B522" t="s">
        <v>1007</v>
      </c>
      <c r="C522" t="s">
        <v>1098</v>
      </c>
      <c r="D522" t="s">
        <v>47</v>
      </c>
      <c r="E522" t="s">
        <v>2</v>
      </c>
      <c r="F522" s="3">
        <v>0</v>
      </c>
      <c r="G522" s="3">
        <v>0</v>
      </c>
      <c r="H522" s="3">
        <f t="shared" si="8"/>
        <v>0</v>
      </c>
    </row>
    <row r="523" spans="1:8" x14ac:dyDescent="0.3">
      <c r="A523" t="s">
        <v>1440</v>
      </c>
      <c r="B523" t="s">
        <v>1991</v>
      </c>
      <c r="C523" t="s">
        <v>2258</v>
      </c>
      <c r="D523" t="s">
        <v>47</v>
      </c>
      <c r="E523" t="s">
        <v>3</v>
      </c>
      <c r="F523" s="3">
        <v>0</v>
      </c>
      <c r="G523" s="3">
        <v>0</v>
      </c>
      <c r="H523" s="3">
        <f t="shared" si="8"/>
        <v>0</v>
      </c>
    </row>
    <row r="524" spans="1:8" x14ac:dyDescent="0.3">
      <c r="A524" t="s">
        <v>597</v>
      </c>
      <c r="B524" t="s">
        <v>916</v>
      </c>
      <c r="C524" t="s">
        <v>1165</v>
      </c>
      <c r="D524" t="s">
        <v>151</v>
      </c>
      <c r="E524" t="s">
        <v>3</v>
      </c>
      <c r="F524" s="3">
        <v>0</v>
      </c>
      <c r="G524" s="3">
        <v>0</v>
      </c>
      <c r="H524" s="3">
        <f t="shared" si="8"/>
        <v>0</v>
      </c>
    </row>
    <row r="525" spans="1:8" x14ac:dyDescent="0.3">
      <c r="A525" t="s">
        <v>597</v>
      </c>
      <c r="B525" t="s">
        <v>916</v>
      </c>
      <c r="C525" t="s">
        <v>1111</v>
      </c>
      <c r="D525" t="s">
        <v>151</v>
      </c>
      <c r="E525" t="s">
        <v>3</v>
      </c>
      <c r="F525" s="3">
        <v>0</v>
      </c>
      <c r="G525" s="3">
        <v>0</v>
      </c>
      <c r="H525" s="3">
        <f t="shared" si="8"/>
        <v>0</v>
      </c>
    </row>
    <row r="526" spans="1:8" x14ac:dyDescent="0.3">
      <c r="A526" t="s">
        <v>2644</v>
      </c>
      <c r="B526" t="s">
        <v>917</v>
      </c>
      <c r="C526" t="s">
        <v>1166</v>
      </c>
      <c r="D526" t="s">
        <v>152</v>
      </c>
      <c r="E526" t="s">
        <v>2</v>
      </c>
      <c r="F526" s="3">
        <v>0</v>
      </c>
      <c r="G526" s="3">
        <v>0</v>
      </c>
      <c r="H526" s="3">
        <f t="shared" si="8"/>
        <v>0</v>
      </c>
    </row>
    <row r="527" spans="1:8" x14ac:dyDescent="0.3">
      <c r="A527" t="s">
        <v>565</v>
      </c>
      <c r="B527" t="s">
        <v>1530</v>
      </c>
      <c r="C527" t="s">
        <v>2356</v>
      </c>
      <c r="D527" t="s">
        <v>123</v>
      </c>
      <c r="E527" t="s">
        <v>1</v>
      </c>
      <c r="F527" s="3">
        <v>0</v>
      </c>
      <c r="G527" s="3">
        <v>0</v>
      </c>
      <c r="H527" s="3">
        <f t="shared" si="8"/>
        <v>0</v>
      </c>
    </row>
    <row r="528" spans="1:8" x14ac:dyDescent="0.3">
      <c r="A528" t="s">
        <v>565</v>
      </c>
      <c r="B528" t="s">
        <v>1530</v>
      </c>
      <c r="C528" t="s">
        <v>1144</v>
      </c>
      <c r="D528" t="s">
        <v>123</v>
      </c>
      <c r="E528" t="s">
        <v>2</v>
      </c>
      <c r="F528" s="3">
        <v>0</v>
      </c>
      <c r="G528" s="3">
        <v>0</v>
      </c>
      <c r="H528" s="3">
        <f t="shared" si="8"/>
        <v>0</v>
      </c>
    </row>
    <row r="529" spans="1:8" x14ac:dyDescent="0.3">
      <c r="A529" t="s">
        <v>1295</v>
      </c>
      <c r="B529" t="s">
        <v>1530</v>
      </c>
      <c r="C529" t="s">
        <v>1144</v>
      </c>
      <c r="D529" t="s">
        <v>123</v>
      </c>
      <c r="E529" t="s">
        <v>2</v>
      </c>
      <c r="F529" s="3">
        <v>0</v>
      </c>
      <c r="G529" s="3">
        <v>0</v>
      </c>
      <c r="H529" s="3">
        <f t="shared" si="8"/>
        <v>0</v>
      </c>
    </row>
    <row r="530" spans="1:8" x14ac:dyDescent="0.3">
      <c r="A530" t="s">
        <v>1313</v>
      </c>
      <c r="B530" t="s">
        <v>1584</v>
      </c>
      <c r="C530" t="s">
        <v>2079</v>
      </c>
      <c r="D530" t="s">
        <v>145</v>
      </c>
      <c r="E530" t="s">
        <v>1</v>
      </c>
      <c r="F530" s="3">
        <v>0</v>
      </c>
      <c r="G530" s="3">
        <v>0</v>
      </c>
      <c r="H530" s="3">
        <f t="shared" si="8"/>
        <v>0</v>
      </c>
    </row>
    <row r="531" spans="1:8" x14ac:dyDescent="0.3">
      <c r="A531" t="s">
        <v>1401</v>
      </c>
      <c r="B531" t="s">
        <v>1894</v>
      </c>
      <c r="C531" t="s">
        <v>2088</v>
      </c>
      <c r="D531" t="s">
        <v>145</v>
      </c>
      <c r="E531" t="s">
        <v>1</v>
      </c>
      <c r="F531" s="3">
        <v>0</v>
      </c>
      <c r="G531" s="3">
        <v>0</v>
      </c>
      <c r="H531" s="3">
        <f t="shared" si="8"/>
        <v>0</v>
      </c>
    </row>
    <row r="532" spans="1:8" x14ac:dyDescent="0.3">
      <c r="A532" t="s">
        <v>524</v>
      </c>
      <c r="B532" t="s">
        <v>2541</v>
      </c>
      <c r="C532" t="s">
        <v>1113</v>
      </c>
      <c r="D532" t="s">
        <v>86</v>
      </c>
      <c r="E532" t="s">
        <v>2</v>
      </c>
      <c r="F532" s="3">
        <v>0</v>
      </c>
      <c r="G532" s="3">
        <v>0</v>
      </c>
      <c r="H532" s="3">
        <f t="shared" si="8"/>
        <v>0</v>
      </c>
    </row>
    <row r="533" spans="1:8" x14ac:dyDescent="0.3">
      <c r="A533" t="s">
        <v>1441</v>
      </c>
      <c r="B533" t="s">
        <v>1994</v>
      </c>
      <c r="C533" t="s">
        <v>2262</v>
      </c>
      <c r="D533" t="s">
        <v>2260</v>
      </c>
      <c r="E533" t="s">
        <v>1</v>
      </c>
      <c r="F533" s="3">
        <v>0</v>
      </c>
      <c r="G533" s="3">
        <v>0</v>
      </c>
      <c r="H533" s="3">
        <f t="shared" si="8"/>
        <v>0</v>
      </c>
    </row>
    <row r="534" spans="1:8" x14ac:dyDescent="0.3">
      <c r="A534" t="s">
        <v>1441</v>
      </c>
      <c r="B534" t="s">
        <v>1441</v>
      </c>
      <c r="C534" t="s">
        <v>2082</v>
      </c>
      <c r="D534" t="s">
        <v>145</v>
      </c>
      <c r="E534" t="s">
        <v>1</v>
      </c>
      <c r="F534" s="3">
        <v>0</v>
      </c>
      <c r="G534" s="3">
        <v>0</v>
      </c>
      <c r="H534" s="3">
        <f t="shared" si="8"/>
        <v>0</v>
      </c>
    </row>
    <row r="535" spans="1:8" x14ac:dyDescent="0.3">
      <c r="A535" t="s">
        <v>1441</v>
      </c>
      <c r="B535" t="s">
        <v>1992</v>
      </c>
      <c r="C535" t="s">
        <v>2259</v>
      </c>
      <c r="D535" t="s">
        <v>2260</v>
      </c>
      <c r="E535" t="s">
        <v>1</v>
      </c>
      <c r="F535" s="3">
        <v>0</v>
      </c>
      <c r="G535" s="3">
        <v>0</v>
      </c>
      <c r="H535" s="3">
        <f t="shared" si="8"/>
        <v>0</v>
      </c>
    </row>
    <row r="536" spans="1:8" x14ac:dyDescent="0.3">
      <c r="A536" t="s">
        <v>1441</v>
      </c>
      <c r="B536" t="s">
        <v>1995</v>
      </c>
      <c r="C536" t="s">
        <v>2263</v>
      </c>
      <c r="D536" t="s">
        <v>2260</v>
      </c>
      <c r="E536" t="s">
        <v>1</v>
      </c>
      <c r="F536" s="3">
        <v>0</v>
      </c>
      <c r="G536" s="3">
        <v>0</v>
      </c>
      <c r="H536" s="3">
        <f t="shared" si="8"/>
        <v>0</v>
      </c>
    </row>
    <row r="537" spans="1:8" x14ac:dyDescent="0.3">
      <c r="A537" t="s">
        <v>1441</v>
      </c>
      <c r="B537" t="s">
        <v>1993</v>
      </c>
      <c r="C537" t="s">
        <v>2261</v>
      </c>
      <c r="D537" t="s">
        <v>2260</v>
      </c>
      <c r="E537" t="s">
        <v>1</v>
      </c>
      <c r="F537" s="3">
        <v>0</v>
      </c>
      <c r="G537" s="3">
        <v>0</v>
      </c>
      <c r="H537" s="3">
        <f t="shared" si="8"/>
        <v>0</v>
      </c>
    </row>
    <row r="538" spans="1:8" x14ac:dyDescent="0.3">
      <c r="A538" t="s">
        <v>1441</v>
      </c>
      <c r="B538" t="s">
        <v>1996</v>
      </c>
      <c r="C538" t="s">
        <v>2264</v>
      </c>
      <c r="D538" t="s">
        <v>47</v>
      </c>
      <c r="E538" t="s">
        <v>2</v>
      </c>
      <c r="F538" s="3">
        <v>0</v>
      </c>
      <c r="G538" s="3">
        <v>0</v>
      </c>
      <c r="H538" s="3">
        <f t="shared" si="8"/>
        <v>0</v>
      </c>
    </row>
    <row r="539" spans="1:8" x14ac:dyDescent="0.3">
      <c r="A539" t="s">
        <v>1457</v>
      </c>
      <c r="B539" t="s">
        <v>2054</v>
      </c>
      <c r="C539" t="s">
        <v>1218</v>
      </c>
      <c r="D539" t="s">
        <v>205</v>
      </c>
      <c r="E539" t="s">
        <v>2</v>
      </c>
      <c r="F539" s="3">
        <v>0</v>
      </c>
      <c r="G539" s="3">
        <v>0</v>
      </c>
      <c r="H539" s="3">
        <f t="shared" si="8"/>
        <v>0</v>
      </c>
    </row>
    <row r="540" spans="1:8" x14ac:dyDescent="0.3">
      <c r="A540" t="s">
        <v>613</v>
      </c>
      <c r="B540" t="s">
        <v>1891</v>
      </c>
      <c r="C540" t="s">
        <v>1174</v>
      </c>
      <c r="D540" t="s">
        <v>151</v>
      </c>
      <c r="E540" t="s">
        <v>2</v>
      </c>
      <c r="F540" s="3">
        <v>0</v>
      </c>
      <c r="G540" s="3">
        <v>0</v>
      </c>
      <c r="H540" s="3">
        <f t="shared" si="8"/>
        <v>0</v>
      </c>
    </row>
    <row r="541" spans="1:8" x14ac:dyDescent="0.3">
      <c r="A541" t="s">
        <v>613</v>
      </c>
      <c r="B541" t="s">
        <v>2788</v>
      </c>
      <c r="C541" t="s">
        <v>1174</v>
      </c>
      <c r="D541" t="s">
        <v>151</v>
      </c>
      <c r="E541" t="s">
        <v>2</v>
      </c>
      <c r="F541" s="3">
        <v>0</v>
      </c>
      <c r="G541" s="3">
        <v>0</v>
      </c>
      <c r="H541" s="3">
        <f t="shared" si="8"/>
        <v>0</v>
      </c>
    </row>
    <row r="542" spans="1:8" x14ac:dyDescent="0.3">
      <c r="A542" t="s">
        <v>613</v>
      </c>
      <c r="B542" t="s">
        <v>1889</v>
      </c>
      <c r="C542" t="s">
        <v>2407</v>
      </c>
      <c r="D542" t="s">
        <v>156</v>
      </c>
      <c r="E542" t="s">
        <v>1</v>
      </c>
      <c r="F542" s="3">
        <v>0</v>
      </c>
      <c r="G542" s="3">
        <v>0</v>
      </c>
      <c r="H542" s="3">
        <f t="shared" si="8"/>
        <v>0</v>
      </c>
    </row>
    <row r="543" spans="1:8" x14ac:dyDescent="0.3">
      <c r="A543" t="s">
        <v>613</v>
      </c>
      <c r="B543" t="s">
        <v>1890</v>
      </c>
      <c r="C543" t="s">
        <v>2216</v>
      </c>
      <c r="D543" t="s">
        <v>156</v>
      </c>
      <c r="E543" t="s">
        <v>2</v>
      </c>
      <c r="F543" s="3">
        <v>0</v>
      </c>
      <c r="G543" s="3">
        <v>0</v>
      </c>
      <c r="H543" s="3">
        <f t="shared" si="8"/>
        <v>0</v>
      </c>
    </row>
    <row r="544" spans="1:8" x14ac:dyDescent="0.3">
      <c r="A544" t="s">
        <v>2942</v>
      </c>
      <c r="B544" t="s">
        <v>2942</v>
      </c>
      <c r="C544" t="s">
        <v>1230</v>
      </c>
      <c r="D544" t="s">
        <v>28</v>
      </c>
      <c r="E544" t="s">
        <v>1</v>
      </c>
      <c r="F544" s="3">
        <v>0</v>
      </c>
      <c r="G544" s="3">
        <v>0</v>
      </c>
      <c r="H544" s="3">
        <f t="shared" si="8"/>
        <v>0</v>
      </c>
    </row>
    <row r="545" spans="1:8" x14ac:dyDescent="0.3">
      <c r="A545" t="s">
        <v>456</v>
      </c>
      <c r="B545" t="s">
        <v>702</v>
      </c>
      <c r="C545" t="s">
        <v>1057</v>
      </c>
      <c r="D545" t="s">
        <v>14</v>
      </c>
      <c r="E545" t="s">
        <v>2</v>
      </c>
      <c r="F545" s="3">
        <v>0</v>
      </c>
      <c r="G545" s="3">
        <v>0</v>
      </c>
      <c r="H545" s="3">
        <f t="shared" si="8"/>
        <v>0</v>
      </c>
    </row>
    <row r="546" spans="1:8" x14ac:dyDescent="0.3">
      <c r="A546" t="s">
        <v>457</v>
      </c>
      <c r="B546" t="s">
        <v>1492</v>
      </c>
      <c r="C546" t="s">
        <v>1055</v>
      </c>
      <c r="D546" t="s">
        <v>15</v>
      </c>
      <c r="E546" t="s">
        <v>2</v>
      </c>
      <c r="F546" s="3">
        <v>0</v>
      </c>
      <c r="G546" s="3">
        <v>0</v>
      </c>
      <c r="H546" s="3">
        <f t="shared" si="8"/>
        <v>0</v>
      </c>
    </row>
    <row r="547" spans="1:8" x14ac:dyDescent="0.3">
      <c r="A547" t="s">
        <v>457</v>
      </c>
      <c r="B547" t="s">
        <v>2731</v>
      </c>
      <c r="C547" t="s">
        <v>1055</v>
      </c>
      <c r="D547" t="s">
        <v>15</v>
      </c>
      <c r="E547" t="s">
        <v>2</v>
      </c>
      <c r="F547" s="3">
        <v>0</v>
      </c>
      <c r="G547" s="3">
        <v>0</v>
      </c>
      <c r="H547" s="3">
        <f t="shared" si="8"/>
        <v>0</v>
      </c>
    </row>
    <row r="548" spans="1:8" x14ac:dyDescent="0.3">
      <c r="A548" t="s">
        <v>458</v>
      </c>
      <c r="B548" t="s">
        <v>1493</v>
      </c>
      <c r="C548" t="s">
        <v>1058</v>
      </c>
      <c r="D548" t="s">
        <v>14</v>
      </c>
      <c r="E548" t="s">
        <v>2</v>
      </c>
      <c r="F548" s="3">
        <v>0</v>
      </c>
      <c r="G548" s="3">
        <v>0</v>
      </c>
      <c r="H548" s="3">
        <f t="shared" si="8"/>
        <v>0</v>
      </c>
    </row>
    <row r="549" spans="1:8" x14ac:dyDescent="0.3">
      <c r="A549" t="s">
        <v>458</v>
      </c>
      <c r="B549" t="s">
        <v>1493</v>
      </c>
      <c r="C549" t="s">
        <v>1059</v>
      </c>
      <c r="D549" t="s">
        <v>14</v>
      </c>
      <c r="E549" t="s">
        <v>2</v>
      </c>
      <c r="F549" s="3">
        <v>0</v>
      </c>
      <c r="G549" s="3">
        <v>0</v>
      </c>
      <c r="H549" s="3">
        <f t="shared" si="8"/>
        <v>0</v>
      </c>
    </row>
    <row r="550" spans="1:8" x14ac:dyDescent="0.3">
      <c r="A550" t="s">
        <v>458</v>
      </c>
      <c r="B550" t="s">
        <v>1495</v>
      </c>
      <c r="C550" t="s">
        <v>145</v>
      </c>
      <c r="D550" t="s">
        <v>145</v>
      </c>
      <c r="E550" t="s">
        <v>1</v>
      </c>
      <c r="F550" s="3">
        <v>0</v>
      </c>
      <c r="G550" s="3">
        <v>0</v>
      </c>
      <c r="H550" s="3">
        <f t="shared" si="8"/>
        <v>0</v>
      </c>
    </row>
    <row r="551" spans="1:8" x14ac:dyDescent="0.3">
      <c r="A551" t="s">
        <v>1413</v>
      </c>
      <c r="B551" t="s">
        <v>1413</v>
      </c>
      <c r="C551" t="s">
        <v>2231</v>
      </c>
      <c r="D551" t="s">
        <v>2232</v>
      </c>
      <c r="E551" t="s">
        <v>4</v>
      </c>
      <c r="F551" s="3">
        <v>0</v>
      </c>
      <c r="G551" s="3">
        <v>0</v>
      </c>
      <c r="H551" s="3">
        <f t="shared" si="8"/>
        <v>0</v>
      </c>
    </row>
    <row r="552" spans="1:8" x14ac:dyDescent="0.3">
      <c r="A552" t="s">
        <v>1321</v>
      </c>
      <c r="B552" t="s">
        <v>1619</v>
      </c>
      <c r="C552" t="s">
        <v>2082</v>
      </c>
      <c r="D552" t="s">
        <v>145</v>
      </c>
      <c r="E552" t="s">
        <v>1</v>
      </c>
      <c r="F552" s="3">
        <v>0</v>
      </c>
      <c r="G552" s="3">
        <v>0</v>
      </c>
      <c r="H552" s="3">
        <f t="shared" si="8"/>
        <v>0</v>
      </c>
    </row>
    <row r="553" spans="1:8" x14ac:dyDescent="0.3">
      <c r="A553" t="s">
        <v>1321</v>
      </c>
      <c r="B553" t="s">
        <v>1620</v>
      </c>
      <c r="C553" t="s">
        <v>2082</v>
      </c>
      <c r="D553" t="s">
        <v>145</v>
      </c>
      <c r="E553" t="s">
        <v>1</v>
      </c>
      <c r="F553" s="3">
        <v>0</v>
      </c>
      <c r="G553" s="3">
        <v>0</v>
      </c>
      <c r="H553" s="3">
        <f t="shared" si="8"/>
        <v>0</v>
      </c>
    </row>
    <row r="554" spans="1:8" x14ac:dyDescent="0.3">
      <c r="A554" t="s">
        <v>1321</v>
      </c>
      <c r="B554" t="s">
        <v>1621</v>
      </c>
      <c r="C554" t="s">
        <v>2082</v>
      </c>
      <c r="D554" t="s">
        <v>145</v>
      </c>
      <c r="E554" t="s">
        <v>1</v>
      </c>
      <c r="F554" s="3">
        <v>0</v>
      </c>
      <c r="G554" s="3">
        <v>0</v>
      </c>
      <c r="H554" s="3">
        <f t="shared" si="8"/>
        <v>0</v>
      </c>
    </row>
    <row r="555" spans="1:8" x14ac:dyDescent="0.3">
      <c r="A555" t="s">
        <v>2513</v>
      </c>
      <c r="B555" t="s">
        <v>2577</v>
      </c>
      <c r="C555" t="s">
        <v>2363</v>
      </c>
      <c r="D555" t="s">
        <v>274</v>
      </c>
      <c r="E555" t="s">
        <v>1</v>
      </c>
      <c r="F555" s="3">
        <v>0</v>
      </c>
      <c r="G555" s="3">
        <v>0</v>
      </c>
      <c r="H555" s="3">
        <f t="shared" si="8"/>
        <v>0</v>
      </c>
    </row>
    <row r="556" spans="1:8" x14ac:dyDescent="0.3">
      <c r="A556" t="s">
        <v>1351</v>
      </c>
      <c r="B556" t="s">
        <v>2995</v>
      </c>
      <c r="C556" t="s">
        <v>3068</v>
      </c>
      <c r="D556" t="s">
        <v>270</v>
      </c>
      <c r="E556" t="s">
        <v>1</v>
      </c>
      <c r="F556" s="3">
        <v>0</v>
      </c>
      <c r="G556" s="3">
        <v>0</v>
      </c>
      <c r="H556" s="3">
        <f t="shared" si="8"/>
        <v>0</v>
      </c>
    </row>
    <row r="557" spans="1:8" x14ac:dyDescent="0.3">
      <c r="A557" t="s">
        <v>1351</v>
      </c>
      <c r="B557" t="s">
        <v>2995</v>
      </c>
      <c r="C557" t="s">
        <v>3068</v>
      </c>
      <c r="D557" t="s">
        <v>388</v>
      </c>
      <c r="E557" t="s">
        <v>1</v>
      </c>
      <c r="F557" s="3">
        <v>0</v>
      </c>
      <c r="G557" s="3">
        <v>0</v>
      </c>
      <c r="H557" s="3">
        <f t="shared" si="8"/>
        <v>0</v>
      </c>
    </row>
    <row r="558" spans="1:8" x14ac:dyDescent="0.3">
      <c r="A558" t="s">
        <v>2493</v>
      </c>
      <c r="B558" t="s">
        <v>825</v>
      </c>
      <c r="C558" t="s">
        <v>1120</v>
      </c>
      <c r="D558" t="s">
        <v>3069</v>
      </c>
      <c r="E558" t="s">
        <v>2</v>
      </c>
      <c r="F558" s="3">
        <v>0</v>
      </c>
      <c r="G558" s="3">
        <v>0</v>
      </c>
      <c r="H558" s="3">
        <f t="shared" si="8"/>
        <v>0</v>
      </c>
    </row>
    <row r="559" spans="1:8" x14ac:dyDescent="0.3">
      <c r="A559" t="s">
        <v>1352</v>
      </c>
      <c r="B559" t="s">
        <v>1721</v>
      </c>
      <c r="C559" t="s">
        <v>145</v>
      </c>
      <c r="D559" t="s">
        <v>145</v>
      </c>
      <c r="E559" t="s">
        <v>1</v>
      </c>
      <c r="F559" s="3">
        <v>0</v>
      </c>
      <c r="G559" s="3">
        <v>0</v>
      </c>
      <c r="H559" s="3">
        <f t="shared" si="8"/>
        <v>0</v>
      </c>
    </row>
    <row r="560" spans="1:8" x14ac:dyDescent="0.3">
      <c r="A560" t="s">
        <v>1352</v>
      </c>
      <c r="B560" t="s">
        <v>1722</v>
      </c>
      <c r="C560" t="s">
        <v>2145</v>
      </c>
      <c r="D560" t="s">
        <v>2159</v>
      </c>
      <c r="E560" t="s">
        <v>2</v>
      </c>
      <c r="F560" s="3">
        <v>0</v>
      </c>
      <c r="G560" s="3">
        <v>0</v>
      </c>
      <c r="H560" s="3">
        <f t="shared" si="8"/>
        <v>0</v>
      </c>
    </row>
    <row r="561" spans="1:8" x14ac:dyDescent="0.3">
      <c r="A561" t="s">
        <v>1414</v>
      </c>
      <c r="B561" t="s">
        <v>1920</v>
      </c>
      <c r="C561" t="s">
        <v>2224</v>
      </c>
      <c r="D561" t="s">
        <v>182</v>
      </c>
      <c r="E561" t="s">
        <v>2</v>
      </c>
      <c r="F561" s="3">
        <v>0</v>
      </c>
      <c r="G561" s="3">
        <v>0</v>
      </c>
      <c r="H561" s="3">
        <f t="shared" si="8"/>
        <v>0</v>
      </c>
    </row>
    <row r="562" spans="1:8" x14ac:dyDescent="0.3">
      <c r="A562" t="s">
        <v>1393</v>
      </c>
      <c r="B562" t="s">
        <v>2574</v>
      </c>
      <c r="C562" t="s">
        <v>2363</v>
      </c>
      <c r="D562" t="s">
        <v>272</v>
      </c>
      <c r="E562" t="s">
        <v>1</v>
      </c>
      <c r="F562" s="3">
        <v>0</v>
      </c>
      <c r="G562" s="3">
        <v>0</v>
      </c>
      <c r="H562" s="3">
        <f t="shared" si="8"/>
        <v>0</v>
      </c>
    </row>
    <row r="563" spans="1:8" x14ac:dyDescent="0.3">
      <c r="A563" t="s">
        <v>1394</v>
      </c>
      <c r="B563" t="s">
        <v>1853</v>
      </c>
      <c r="C563" t="s">
        <v>2082</v>
      </c>
      <c r="D563" t="s">
        <v>145</v>
      </c>
      <c r="E563" t="s">
        <v>1</v>
      </c>
      <c r="F563" s="3">
        <v>0</v>
      </c>
      <c r="G563" s="3">
        <v>0</v>
      </c>
      <c r="H563" s="3">
        <f t="shared" si="8"/>
        <v>0</v>
      </c>
    </row>
    <row r="564" spans="1:8" x14ac:dyDescent="0.3">
      <c r="A564" t="s">
        <v>1395</v>
      </c>
      <c r="B564" t="s">
        <v>1857</v>
      </c>
      <c r="C564" t="s">
        <v>145</v>
      </c>
      <c r="D564" t="s">
        <v>145</v>
      </c>
      <c r="E564" t="s">
        <v>4</v>
      </c>
      <c r="F564" s="3">
        <v>0</v>
      </c>
      <c r="G564" s="3">
        <v>0</v>
      </c>
      <c r="H564" s="3">
        <f t="shared" si="8"/>
        <v>0</v>
      </c>
    </row>
    <row r="565" spans="1:8" x14ac:dyDescent="0.3">
      <c r="A565" t="s">
        <v>1395</v>
      </c>
      <c r="B565" t="s">
        <v>933</v>
      </c>
      <c r="C565" t="s">
        <v>1170</v>
      </c>
      <c r="D565" t="s">
        <v>159</v>
      </c>
      <c r="E565" t="s">
        <v>2</v>
      </c>
      <c r="F565" s="3">
        <v>0</v>
      </c>
      <c r="G565" s="3">
        <v>0</v>
      </c>
      <c r="H565" s="3">
        <f t="shared" si="8"/>
        <v>0</v>
      </c>
    </row>
    <row r="566" spans="1:8" x14ac:dyDescent="0.3">
      <c r="A566" t="s">
        <v>1395</v>
      </c>
      <c r="B566" t="s">
        <v>934</v>
      </c>
      <c r="C566" t="s">
        <v>1171</v>
      </c>
      <c r="D566" t="s">
        <v>160</v>
      </c>
      <c r="E566" t="s">
        <v>2</v>
      </c>
      <c r="F566" s="3">
        <v>0</v>
      </c>
      <c r="G566" s="3">
        <v>0</v>
      </c>
      <c r="H566" s="3">
        <f t="shared" si="8"/>
        <v>0</v>
      </c>
    </row>
    <row r="567" spans="1:8" x14ac:dyDescent="0.3">
      <c r="A567" t="s">
        <v>1395</v>
      </c>
      <c r="B567" t="s">
        <v>1858</v>
      </c>
      <c r="C567" t="s">
        <v>2207</v>
      </c>
      <c r="D567" t="s">
        <v>298</v>
      </c>
      <c r="E567" t="s">
        <v>3</v>
      </c>
      <c r="F567" s="3">
        <v>0</v>
      </c>
      <c r="G567" s="3">
        <v>0</v>
      </c>
      <c r="H567" s="3">
        <f t="shared" si="8"/>
        <v>0</v>
      </c>
    </row>
    <row r="568" spans="1:8" x14ac:dyDescent="0.3">
      <c r="A568" t="s">
        <v>1395</v>
      </c>
      <c r="B568" t="s">
        <v>1854</v>
      </c>
      <c r="C568" t="s">
        <v>2082</v>
      </c>
      <c r="D568" t="s">
        <v>145</v>
      </c>
      <c r="E568" t="s">
        <v>1</v>
      </c>
      <c r="F568" s="3">
        <v>0</v>
      </c>
      <c r="G568" s="3">
        <v>0</v>
      </c>
      <c r="H568" s="3">
        <f t="shared" si="8"/>
        <v>0</v>
      </c>
    </row>
    <row r="569" spans="1:8" x14ac:dyDescent="0.3">
      <c r="A569" t="s">
        <v>1395</v>
      </c>
      <c r="B569" t="s">
        <v>1855</v>
      </c>
      <c r="C569" t="s">
        <v>2204</v>
      </c>
      <c r="D569" t="s">
        <v>2205</v>
      </c>
      <c r="E569" t="s">
        <v>226</v>
      </c>
      <c r="F569" s="3">
        <v>0</v>
      </c>
      <c r="G569" s="3">
        <v>0</v>
      </c>
      <c r="H569" s="3">
        <f t="shared" si="8"/>
        <v>0</v>
      </c>
    </row>
    <row r="570" spans="1:8" x14ac:dyDescent="0.3">
      <c r="A570" t="s">
        <v>1395</v>
      </c>
      <c r="B570" t="s">
        <v>1855</v>
      </c>
      <c r="C570" t="s">
        <v>2206</v>
      </c>
      <c r="D570" t="s">
        <v>272</v>
      </c>
      <c r="E570" t="s">
        <v>226</v>
      </c>
      <c r="F570" s="3">
        <v>0</v>
      </c>
      <c r="G570" s="3">
        <v>0</v>
      </c>
      <c r="H570" s="3">
        <f t="shared" si="8"/>
        <v>0</v>
      </c>
    </row>
    <row r="571" spans="1:8" x14ac:dyDescent="0.3">
      <c r="A571" t="s">
        <v>1395</v>
      </c>
      <c r="B571" t="s">
        <v>1863</v>
      </c>
      <c r="C571" t="s">
        <v>2209</v>
      </c>
      <c r="D571" t="s">
        <v>119</v>
      </c>
      <c r="E571" t="s">
        <v>4</v>
      </c>
      <c r="F571" s="3">
        <v>0</v>
      </c>
      <c r="G571" s="3">
        <v>0</v>
      </c>
      <c r="H571" s="3">
        <f t="shared" si="8"/>
        <v>0</v>
      </c>
    </row>
    <row r="572" spans="1:8" x14ac:dyDescent="0.3">
      <c r="A572" t="s">
        <v>2711</v>
      </c>
      <c r="B572" t="s">
        <v>1622</v>
      </c>
      <c r="C572" t="s">
        <v>2358</v>
      </c>
      <c r="D572" t="s">
        <v>313</v>
      </c>
      <c r="E572" t="s">
        <v>1</v>
      </c>
      <c r="F572" s="3">
        <v>0</v>
      </c>
      <c r="G572" s="3">
        <v>0</v>
      </c>
      <c r="H572" s="3">
        <f t="shared" si="8"/>
        <v>0</v>
      </c>
    </row>
    <row r="573" spans="1:8" x14ac:dyDescent="0.3">
      <c r="A573" t="s">
        <v>1384</v>
      </c>
      <c r="B573" t="s">
        <v>3000</v>
      </c>
      <c r="C573" t="s">
        <v>3073</v>
      </c>
      <c r="D573" t="s">
        <v>3074</v>
      </c>
      <c r="E573" t="s">
        <v>2</v>
      </c>
      <c r="F573" s="3">
        <v>0</v>
      </c>
      <c r="G573" s="3">
        <v>0</v>
      </c>
      <c r="H573" s="3">
        <f t="shared" si="8"/>
        <v>0</v>
      </c>
    </row>
    <row r="574" spans="1:8" x14ac:dyDescent="0.3">
      <c r="A574" t="s">
        <v>1437</v>
      </c>
      <c r="B574" t="s">
        <v>1986</v>
      </c>
      <c r="C574" t="s">
        <v>2255</v>
      </c>
      <c r="D574" t="s">
        <v>345</v>
      </c>
      <c r="E574" t="s">
        <v>2</v>
      </c>
      <c r="F574" s="3">
        <v>0</v>
      </c>
      <c r="G574" s="3">
        <v>0</v>
      </c>
      <c r="H574" s="3">
        <f t="shared" si="8"/>
        <v>0</v>
      </c>
    </row>
    <row r="575" spans="1:8" x14ac:dyDescent="0.3">
      <c r="A575" t="s">
        <v>1437</v>
      </c>
      <c r="B575" t="s">
        <v>2592</v>
      </c>
      <c r="C575" t="s">
        <v>2829</v>
      </c>
      <c r="D575" t="s">
        <v>345</v>
      </c>
      <c r="E575" t="s">
        <v>2</v>
      </c>
      <c r="F575" s="3">
        <v>0</v>
      </c>
      <c r="G575" s="3">
        <v>0</v>
      </c>
      <c r="H575" s="3">
        <f t="shared" si="8"/>
        <v>0</v>
      </c>
    </row>
    <row r="576" spans="1:8" x14ac:dyDescent="0.3">
      <c r="A576" t="s">
        <v>1437</v>
      </c>
      <c r="B576" t="s">
        <v>2897</v>
      </c>
      <c r="C576" t="s">
        <v>2150</v>
      </c>
      <c r="D576" t="s">
        <v>145</v>
      </c>
      <c r="E576" t="s">
        <v>1</v>
      </c>
      <c r="F576" s="3">
        <v>0</v>
      </c>
      <c r="G576" s="3">
        <v>0</v>
      </c>
      <c r="H576" s="3">
        <f t="shared" si="8"/>
        <v>0</v>
      </c>
    </row>
    <row r="577" spans="1:8" x14ac:dyDescent="0.3">
      <c r="A577" t="s">
        <v>1437</v>
      </c>
      <c r="B577" t="s">
        <v>1985</v>
      </c>
      <c r="C577" t="s">
        <v>2079</v>
      </c>
      <c r="D577" t="s">
        <v>145</v>
      </c>
      <c r="E577" t="s">
        <v>1</v>
      </c>
      <c r="F577" s="3">
        <v>0</v>
      </c>
      <c r="G577" s="3">
        <v>0</v>
      </c>
      <c r="H577" s="3">
        <f t="shared" si="8"/>
        <v>0</v>
      </c>
    </row>
    <row r="578" spans="1:8" x14ac:dyDescent="0.3">
      <c r="A578" t="s">
        <v>1437</v>
      </c>
      <c r="B578" t="s">
        <v>1985</v>
      </c>
      <c r="C578" t="s">
        <v>2082</v>
      </c>
      <c r="D578" t="s">
        <v>145</v>
      </c>
      <c r="E578" t="s">
        <v>1271</v>
      </c>
      <c r="F578" s="3">
        <v>0</v>
      </c>
      <c r="G578" s="3">
        <v>0</v>
      </c>
      <c r="H578" s="3">
        <f t="shared" ref="H578:H641" si="9">F578-G578</f>
        <v>0</v>
      </c>
    </row>
    <row r="579" spans="1:8" x14ac:dyDescent="0.3">
      <c r="A579" t="s">
        <v>522</v>
      </c>
      <c r="B579" t="s">
        <v>1662</v>
      </c>
      <c r="C579" t="s">
        <v>2079</v>
      </c>
      <c r="D579" t="s">
        <v>145</v>
      </c>
      <c r="E579" t="s">
        <v>1</v>
      </c>
      <c r="F579" s="3">
        <v>0</v>
      </c>
      <c r="G579" s="3">
        <v>0</v>
      </c>
      <c r="H579" s="3">
        <f t="shared" si="9"/>
        <v>0</v>
      </c>
    </row>
    <row r="580" spans="1:8" x14ac:dyDescent="0.3">
      <c r="A580" t="s">
        <v>522</v>
      </c>
      <c r="B580" t="s">
        <v>1001</v>
      </c>
      <c r="C580" t="s">
        <v>1047</v>
      </c>
      <c r="D580" t="s">
        <v>200</v>
      </c>
      <c r="E580" t="s">
        <v>3</v>
      </c>
      <c r="F580" s="3">
        <v>0</v>
      </c>
      <c r="G580" s="3">
        <v>0</v>
      </c>
      <c r="H580" s="3">
        <f t="shared" si="9"/>
        <v>0</v>
      </c>
    </row>
    <row r="581" spans="1:8" x14ac:dyDescent="0.3">
      <c r="A581" t="s">
        <v>522</v>
      </c>
      <c r="B581" t="s">
        <v>800</v>
      </c>
      <c r="C581" t="s">
        <v>1047</v>
      </c>
      <c r="D581" t="s">
        <v>82</v>
      </c>
      <c r="E581" t="s">
        <v>3</v>
      </c>
      <c r="F581" s="3">
        <v>0</v>
      </c>
      <c r="G581" s="3">
        <v>0</v>
      </c>
      <c r="H581" s="3">
        <f t="shared" si="9"/>
        <v>0</v>
      </c>
    </row>
    <row r="582" spans="1:8" x14ac:dyDescent="0.3">
      <c r="A582" t="s">
        <v>522</v>
      </c>
      <c r="B582" t="s">
        <v>2540</v>
      </c>
      <c r="C582" t="s">
        <v>2603</v>
      </c>
      <c r="D582" t="s">
        <v>28</v>
      </c>
      <c r="E582" t="s">
        <v>2</v>
      </c>
      <c r="F582" s="3">
        <v>0</v>
      </c>
      <c r="G582" s="3">
        <v>0</v>
      </c>
      <c r="H582" s="3">
        <f t="shared" si="9"/>
        <v>0</v>
      </c>
    </row>
    <row r="583" spans="1:8" x14ac:dyDescent="0.3">
      <c r="A583" t="s">
        <v>522</v>
      </c>
      <c r="B583" t="s">
        <v>1664</v>
      </c>
      <c r="C583" t="s">
        <v>2137</v>
      </c>
      <c r="D583" t="s">
        <v>321</v>
      </c>
      <c r="E583" t="s">
        <v>2</v>
      </c>
      <c r="F583" s="3">
        <v>0</v>
      </c>
      <c r="G583" s="3">
        <v>0</v>
      </c>
      <c r="H583" s="3">
        <f t="shared" si="9"/>
        <v>0</v>
      </c>
    </row>
    <row r="584" spans="1:8" x14ac:dyDescent="0.3">
      <c r="A584" t="s">
        <v>522</v>
      </c>
      <c r="B584" t="s">
        <v>1663</v>
      </c>
      <c r="C584" t="s">
        <v>2079</v>
      </c>
      <c r="D584" t="s">
        <v>145</v>
      </c>
      <c r="E584" t="s">
        <v>1</v>
      </c>
      <c r="F584" s="3">
        <v>0</v>
      </c>
      <c r="G584" s="3">
        <v>0</v>
      </c>
      <c r="H584" s="3">
        <f t="shared" si="9"/>
        <v>0</v>
      </c>
    </row>
    <row r="585" spans="1:8" x14ac:dyDescent="0.3">
      <c r="A585" t="s">
        <v>522</v>
      </c>
      <c r="B585" t="s">
        <v>1665</v>
      </c>
      <c r="C585" t="s">
        <v>2136</v>
      </c>
      <c r="D585" t="s">
        <v>335</v>
      </c>
      <c r="E585" t="s">
        <v>2</v>
      </c>
      <c r="F585" s="3">
        <v>0</v>
      </c>
      <c r="G585" s="3">
        <v>0</v>
      </c>
      <c r="H585" s="3">
        <f t="shared" si="9"/>
        <v>0</v>
      </c>
    </row>
    <row r="586" spans="1:8" x14ac:dyDescent="0.3">
      <c r="A586" t="s">
        <v>2520</v>
      </c>
      <c r="B586" t="s">
        <v>2897</v>
      </c>
      <c r="C586" t="s">
        <v>2150</v>
      </c>
      <c r="D586" t="s">
        <v>145</v>
      </c>
      <c r="E586" t="s">
        <v>1</v>
      </c>
      <c r="F586" s="3">
        <v>0</v>
      </c>
      <c r="G586" s="3">
        <v>0</v>
      </c>
      <c r="H586" s="3">
        <f t="shared" si="9"/>
        <v>0</v>
      </c>
    </row>
    <row r="587" spans="1:8" x14ac:dyDescent="0.3">
      <c r="A587" t="s">
        <v>1306</v>
      </c>
      <c r="B587" t="s">
        <v>1568</v>
      </c>
      <c r="C587" t="s">
        <v>2082</v>
      </c>
      <c r="D587" t="s">
        <v>145</v>
      </c>
      <c r="E587" t="s">
        <v>1</v>
      </c>
      <c r="F587" s="3">
        <v>0</v>
      </c>
      <c r="G587" s="3">
        <v>0</v>
      </c>
      <c r="H587" s="3">
        <f t="shared" si="9"/>
        <v>0</v>
      </c>
    </row>
    <row r="588" spans="1:8" x14ac:dyDescent="0.3">
      <c r="A588" t="s">
        <v>1306</v>
      </c>
      <c r="B588" t="s">
        <v>1567</v>
      </c>
      <c r="C588" t="s">
        <v>2095</v>
      </c>
      <c r="D588" t="s">
        <v>145</v>
      </c>
      <c r="E588" t="s">
        <v>1</v>
      </c>
      <c r="F588" s="3">
        <v>0</v>
      </c>
      <c r="G588" s="3">
        <v>0</v>
      </c>
      <c r="H588" s="3">
        <f t="shared" si="9"/>
        <v>0</v>
      </c>
    </row>
    <row r="589" spans="1:8" x14ac:dyDescent="0.3">
      <c r="A589" t="s">
        <v>649</v>
      </c>
      <c r="B589" t="s">
        <v>3015</v>
      </c>
      <c r="C589" t="s">
        <v>1197</v>
      </c>
      <c r="D589" t="s">
        <v>3088</v>
      </c>
      <c r="E589" t="s">
        <v>2</v>
      </c>
      <c r="F589" s="3">
        <v>0</v>
      </c>
      <c r="G589" s="3">
        <v>0</v>
      </c>
      <c r="H589" s="3">
        <f t="shared" si="9"/>
        <v>0</v>
      </c>
    </row>
    <row r="590" spans="1:8" x14ac:dyDescent="0.3">
      <c r="A590" t="s">
        <v>649</v>
      </c>
      <c r="B590" t="s">
        <v>3015</v>
      </c>
      <c r="C590" t="s">
        <v>1197</v>
      </c>
      <c r="D590" t="s">
        <v>3069</v>
      </c>
      <c r="E590" t="s">
        <v>2</v>
      </c>
      <c r="F590" s="3">
        <v>0</v>
      </c>
      <c r="G590" s="3">
        <v>0</v>
      </c>
      <c r="H590" s="3">
        <f t="shared" si="9"/>
        <v>0</v>
      </c>
    </row>
    <row r="591" spans="1:8" x14ac:dyDescent="0.3">
      <c r="A591" t="s">
        <v>649</v>
      </c>
      <c r="B591" t="s">
        <v>997</v>
      </c>
      <c r="C591" t="s">
        <v>1197</v>
      </c>
      <c r="D591" t="s">
        <v>198</v>
      </c>
      <c r="E591" t="s">
        <v>2</v>
      </c>
      <c r="F591" s="3">
        <v>0</v>
      </c>
      <c r="G591" s="3">
        <v>0</v>
      </c>
      <c r="H591" s="3">
        <f t="shared" si="9"/>
        <v>0</v>
      </c>
    </row>
    <row r="592" spans="1:8" x14ac:dyDescent="0.3">
      <c r="A592" t="s">
        <v>649</v>
      </c>
      <c r="B592" t="s">
        <v>999</v>
      </c>
      <c r="C592" t="s">
        <v>1198</v>
      </c>
      <c r="D592" t="s">
        <v>47</v>
      </c>
      <c r="E592" t="s">
        <v>2</v>
      </c>
      <c r="F592" s="3">
        <v>0</v>
      </c>
      <c r="G592" s="3">
        <v>0</v>
      </c>
      <c r="H592" s="3">
        <f t="shared" si="9"/>
        <v>0</v>
      </c>
    </row>
    <row r="593" spans="1:8" x14ac:dyDescent="0.3">
      <c r="A593" t="s">
        <v>649</v>
      </c>
      <c r="B593" t="s">
        <v>3017</v>
      </c>
      <c r="C593" t="s">
        <v>2828</v>
      </c>
      <c r="D593" t="s">
        <v>97</v>
      </c>
      <c r="E593" t="s">
        <v>2</v>
      </c>
      <c r="F593" s="3">
        <v>0</v>
      </c>
      <c r="G593" s="3">
        <v>0</v>
      </c>
      <c r="H593" s="3">
        <f t="shared" si="9"/>
        <v>0</v>
      </c>
    </row>
    <row r="594" spans="1:8" x14ac:dyDescent="0.3">
      <c r="A594" t="s">
        <v>649</v>
      </c>
      <c r="B594" t="s">
        <v>1000</v>
      </c>
      <c r="C594" t="s">
        <v>1047</v>
      </c>
      <c r="D594" t="s">
        <v>199</v>
      </c>
      <c r="E594" t="s">
        <v>3</v>
      </c>
      <c r="F594" s="3">
        <v>0</v>
      </c>
      <c r="G594" s="3">
        <v>0</v>
      </c>
      <c r="H594" s="3">
        <f t="shared" si="9"/>
        <v>0</v>
      </c>
    </row>
    <row r="595" spans="1:8" x14ac:dyDescent="0.3">
      <c r="A595" t="s">
        <v>649</v>
      </c>
      <c r="B595" t="s">
        <v>2593</v>
      </c>
      <c r="C595" t="s">
        <v>2603</v>
      </c>
      <c r="D595" t="s">
        <v>199</v>
      </c>
      <c r="E595" t="s">
        <v>2</v>
      </c>
      <c r="F595" s="3">
        <v>0</v>
      </c>
      <c r="G595" s="3">
        <v>0</v>
      </c>
      <c r="H595" s="3">
        <f t="shared" si="9"/>
        <v>0</v>
      </c>
    </row>
    <row r="596" spans="1:8" x14ac:dyDescent="0.3">
      <c r="A596" t="s">
        <v>649</v>
      </c>
      <c r="B596" t="s">
        <v>1002</v>
      </c>
      <c r="C596" t="s">
        <v>1199</v>
      </c>
      <c r="D596" t="s">
        <v>199</v>
      </c>
      <c r="E596" t="s">
        <v>3</v>
      </c>
      <c r="F596" s="3">
        <v>0</v>
      </c>
      <c r="G596" s="3">
        <v>0</v>
      </c>
      <c r="H596" s="3">
        <f t="shared" si="9"/>
        <v>0</v>
      </c>
    </row>
    <row r="597" spans="1:8" x14ac:dyDescent="0.3">
      <c r="A597" t="s">
        <v>649</v>
      </c>
      <c r="B597" t="s">
        <v>3016</v>
      </c>
      <c r="C597" t="s">
        <v>1169</v>
      </c>
      <c r="D597" t="s">
        <v>3089</v>
      </c>
      <c r="E597" t="s">
        <v>2</v>
      </c>
      <c r="F597" s="3">
        <v>0</v>
      </c>
      <c r="G597" s="3">
        <v>0</v>
      </c>
      <c r="H597" s="3">
        <f t="shared" si="9"/>
        <v>0</v>
      </c>
    </row>
    <row r="598" spans="1:8" x14ac:dyDescent="0.3">
      <c r="A598" t="s">
        <v>649</v>
      </c>
      <c r="B598" t="s">
        <v>2594</v>
      </c>
      <c r="C598" t="s">
        <v>2614</v>
      </c>
      <c r="D598" t="s">
        <v>199</v>
      </c>
      <c r="E598" t="s">
        <v>2</v>
      </c>
      <c r="F598" s="3">
        <v>0</v>
      </c>
      <c r="G598" s="3">
        <v>0</v>
      </c>
      <c r="H598" s="3">
        <f t="shared" si="9"/>
        <v>0</v>
      </c>
    </row>
    <row r="599" spans="1:8" x14ac:dyDescent="0.3">
      <c r="A599" t="s">
        <v>649</v>
      </c>
      <c r="B599" t="s">
        <v>2700</v>
      </c>
      <c r="C599" t="s">
        <v>2706</v>
      </c>
      <c r="D599" t="s">
        <v>199</v>
      </c>
      <c r="E599" t="s">
        <v>2</v>
      </c>
      <c r="F599" s="3">
        <v>0</v>
      </c>
      <c r="G599" s="3">
        <v>0</v>
      </c>
      <c r="H599" s="3">
        <f t="shared" si="9"/>
        <v>0</v>
      </c>
    </row>
    <row r="600" spans="1:8" x14ac:dyDescent="0.3">
      <c r="A600" t="s">
        <v>649</v>
      </c>
      <c r="B600" t="s">
        <v>2811</v>
      </c>
      <c r="C600" t="s">
        <v>2828</v>
      </c>
      <c r="D600" t="s">
        <v>199</v>
      </c>
      <c r="E600" t="s">
        <v>2</v>
      </c>
      <c r="F600" s="3">
        <v>0</v>
      </c>
      <c r="G600" s="3">
        <v>0</v>
      </c>
      <c r="H600" s="3">
        <f t="shared" si="9"/>
        <v>0</v>
      </c>
    </row>
    <row r="601" spans="1:8" x14ac:dyDescent="0.3">
      <c r="A601" t="s">
        <v>649</v>
      </c>
      <c r="B601" t="s">
        <v>1496</v>
      </c>
      <c r="C601" t="s">
        <v>2908</v>
      </c>
      <c r="D601" t="s">
        <v>15</v>
      </c>
      <c r="E601" t="s">
        <v>2</v>
      </c>
      <c r="F601" s="3">
        <v>0</v>
      </c>
      <c r="G601" s="3">
        <v>0</v>
      </c>
      <c r="H601" s="3">
        <f t="shared" si="9"/>
        <v>0</v>
      </c>
    </row>
    <row r="602" spans="1:8" x14ac:dyDescent="0.3">
      <c r="A602" t="s">
        <v>459</v>
      </c>
      <c r="B602" t="s">
        <v>2970</v>
      </c>
      <c r="C602" t="s">
        <v>3052</v>
      </c>
      <c r="D602" t="s">
        <v>15</v>
      </c>
      <c r="E602" t="s">
        <v>2</v>
      </c>
      <c r="F602" s="3">
        <v>0</v>
      </c>
      <c r="G602" s="3">
        <v>0</v>
      </c>
      <c r="H602" s="3">
        <f t="shared" si="9"/>
        <v>0</v>
      </c>
    </row>
    <row r="603" spans="1:8" x14ac:dyDescent="0.3">
      <c r="A603" t="s">
        <v>459</v>
      </c>
      <c r="B603" t="s">
        <v>713</v>
      </c>
      <c r="C603" t="s">
        <v>1061</v>
      </c>
      <c r="D603" t="s">
        <v>15</v>
      </c>
      <c r="E603" t="s">
        <v>2</v>
      </c>
      <c r="F603" s="3">
        <v>0</v>
      </c>
      <c r="G603" s="3">
        <v>0</v>
      </c>
      <c r="H603" s="3">
        <f t="shared" si="9"/>
        <v>0</v>
      </c>
    </row>
    <row r="604" spans="1:8" x14ac:dyDescent="0.3">
      <c r="A604" t="s">
        <v>459</v>
      </c>
      <c r="B604" t="s">
        <v>1497</v>
      </c>
      <c r="C604" t="s">
        <v>2088</v>
      </c>
      <c r="D604" t="s">
        <v>145</v>
      </c>
      <c r="E604" t="s">
        <v>4</v>
      </c>
      <c r="F604" s="3">
        <v>0</v>
      </c>
      <c r="G604" s="3">
        <v>0</v>
      </c>
      <c r="H604" s="3">
        <f t="shared" si="9"/>
        <v>0</v>
      </c>
    </row>
    <row r="605" spans="1:8" x14ac:dyDescent="0.3">
      <c r="A605" t="s">
        <v>459</v>
      </c>
      <c r="B605" t="s">
        <v>707</v>
      </c>
      <c r="C605" t="s">
        <v>1047</v>
      </c>
      <c r="D605" t="s">
        <v>16</v>
      </c>
      <c r="E605" t="s">
        <v>3</v>
      </c>
      <c r="F605" s="3">
        <v>0</v>
      </c>
      <c r="G605" s="3">
        <v>0</v>
      </c>
      <c r="H605" s="3">
        <f t="shared" si="9"/>
        <v>0</v>
      </c>
    </row>
    <row r="606" spans="1:8" x14ac:dyDescent="0.3">
      <c r="A606" t="s">
        <v>459</v>
      </c>
      <c r="B606" t="s">
        <v>2532</v>
      </c>
      <c r="C606" t="s">
        <v>2603</v>
      </c>
      <c r="D606" t="s">
        <v>14</v>
      </c>
      <c r="E606" t="s">
        <v>2</v>
      </c>
      <c r="F606" s="3">
        <v>0</v>
      </c>
      <c r="G606" s="3">
        <v>0</v>
      </c>
      <c r="H606" s="3">
        <f t="shared" si="9"/>
        <v>0</v>
      </c>
    </row>
    <row r="607" spans="1:8" x14ac:dyDescent="0.3">
      <c r="A607" t="s">
        <v>459</v>
      </c>
      <c r="B607" t="s">
        <v>2971</v>
      </c>
      <c r="C607" t="s">
        <v>3053</v>
      </c>
      <c r="D607" t="s">
        <v>28</v>
      </c>
      <c r="E607" t="s">
        <v>3</v>
      </c>
      <c r="F607" s="3">
        <v>0</v>
      </c>
      <c r="G607" s="3">
        <v>0</v>
      </c>
      <c r="H607" s="3">
        <f t="shared" si="9"/>
        <v>0</v>
      </c>
    </row>
    <row r="608" spans="1:8" x14ac:dyDescent="0.3">
      <c r="A608" t="s">
        <v>459</v>
      </c>
      <c r="B608" t="s">
        <v>1496</v>
      </c>
      <c r="C608" t="s">
        <v>2908</v>
      </c>
      <c r="D608" t="s">
        <v>15</v>
      </c>
      <c r="E608" t="s">
        <v>2</v>
      </c>
      <c r="F608" s="3">
        <v>0</v>
      </c>
      <c r="G608" s="3">
        <v>0</v>
      </c>
      <c r="H608" s="3">
        <f t="shared" si="9"/>
        <v>0</v>
      </c>
    </row>
    <row r="609" spans="1:8" x14ac:dyDescent="0.3">
      <c r="A609" t="s">
        <v>644</v>
      </c>
      <c r="B609" t="s">
        <v>1972</v>
      </c>
      <c r="C609" t="s">
        <v>2251</v>
      </c>
      <c r="D609" t="s">
        <v>271</v>
      </c>
      <c r="E609" t="s">
        <v>2</v>
      </c>
      <c r="F609" s="3">
        <v>0</v>
      </c>
      <c r="G609" s="3">
        <v>0</v>
      </c>
      <c r="H609" s="3">
        <f t="shared" si="9"/>
        <v>0</v>
      </c>
    </row>
    <row r="610" spans="1:8" x14ac:dyDescent="0.3">
      <c r="A610" t="s">
        <v>644</v>
      </c>
      <c r="B610" t="s">
        <v>1971</v>
      </c>
      <c r="C610" t="s">
        <v>2250</v>
      </c>
      <c r="D610" t="s">
        <v>203</v>
      </c>
      <c r="E610" t="s">
        <v>2</v>
      </c>
      <c r="F610" s="3">
        <v>0</v>
      </c>
      <c r="G610" s="3">
        <v>0</v>
      </c>
      <c r="H610" s="3">
        <f t="shared" si="9"/>
        <v>0</v>
      </c>
    </row>
    <row r="611" spans="1:8" x14ac:dyDescent="0.3">
      <c r="A611" t="s">
        <v>644</v>
      </c>
      <c r="B611" t="s">
        <v>2807</v>
      </c>
      <c r="C611" t="s">
        <v>2707</v>
      </c>
      <c r="D611" t="s">
        <v>203</v>
      </c>
      <c r="E611" t="s">
        <v>1</v>
      </c>
      <c r="F611" s="3">
        <v>0</v>
      </c>
      <c r="G611" s="3">
        <v>0</v>
      </c>
      <c r="H611" s="3">
        <f t="shared" si="9"/>
        <v>0</v>
      </c>
    </row>
    <row r="612" spans="1:8" x14ac:dyDescent="0.3">
      <c r="A612" t="s">
        <v>644</v>
      </c>
      <c r="B612" t="s">
        <v>1975</v>
      </c>
      <c r="C612" t="s">
        <v>1052</v>
      </c>
      <c r="D612" t="s">
        <v>74</v>
      </c>
      <c r="E612" t="s">
        <v>2</v>
      </c>
      <c r="F612" s="3">
        <v>0</v>
      </c>
      <c r="G612" s="3">
        <v>0</v>
      </c>
      <c r="H612" s="3">
        <f t="shared" si="9"/>
        <v>0</v>
      </c>
    </row>
    <row r="613" spans="1:8" x14ac:dyDescent="0.3">
      <c r="A613" t="s">
        <v>644</v>
      </c>
      <c r="B613" t="s">
        <v>1959</v>
      </c>
      <c r="C613" t="s">
        <v>2082</v>
      </c>
      <c r="D613" t="s">
        <v>145</v>
      </c>
      <c r="E613" t="s">
        <v>1</v>
      </c>
      <c r="F613" s="3">
        <v>0</v>
      </c>
      <c r="G613" s="3">
        <v>0</v>
      </c>
      <c r="H613" s="3">
        <f t="shared" si="9"/>
        <v>0</v>
      </c>
    </row>
    <row r="614" spans="1:8" x14ac:dyDescent="0.3">
      <c r="A614" t="s">
        <v>644</v>
      </c>
      <c r="B614" t="s">
        <v>1965</v>
      </c>
      <c r="C614" t="s">
        <v>145</v>
      </c>
      <c r="D614" t="s">
        <v>145</v>
      </c>
      <c r="E614" t="s">
        <v>1</v>
      </c>
      <c r="F614" s="3">
        <v>0</v>
      </c>
      <c r="G614" s="3">
        <v>0</v>
      </c>
      <c r="H614" s="3">
        <f t="shared" si="9"/>
        <v>0</v>
      </c>
    </row>
    <row r="615" spans="1:8" x14ac:dyDescent="0.3">
      <c r="A615" t="s">
        <v>644</v>
      </c>
      <c r="B615" t="s">
        <v>2809</v>
      </c>
      <c r="C615" t="s">
        <v>1193</v>
      </c>
      <c r="D615" t="s">
        <v>203</v>
      </c>
      <c r="E615" t="s">
        <v>2</v>
      </c>
      <c r="F615" s="3">
        <v>0</v>
      </c>
      <c r="G615" s="3">
        <v>0</v>
      </c>
      <c r="H615" s="3">
        <f t="shared" si="9"/>
        <v>0</v>
      </c>
    </row>
    <row r="616" spans="1:8" x14ac:dyDescent="0.3">
      <c r="A616" t="s">
        <v>644</v>
      </c>
      <c r="B616" t="s">
        <v>1960</v>
      </c>
      <c r="C616" t="s">
        <v>2082</v>
      </c>
      <c r="D616" t="s">
        <v>145</v>
      </c>
      <c r="E616" t="s">
        <v>1</v>
      </c>
      <c r="F616" s="3">
        <v>0</v>
      </c>
      <c r="G616" s="3">
        <v>0</v>
      </c>
      <c r="H616" s="3">
        <f t="shared" si="9"/>
        <v>0</v>
      </c>
    </row>
    <row r="617" spans="1:8" x14ac:dyDescent="0.3">
      <c r="A617" t="s">
        <v>644</v>
      </c>
      <c r="B617" t="s">
        <v>1957</v>
      </c>
      <c r="C617" t="s">
        <v>2079</v>
      </c>
      <c r="D617" t="s">
        <v>145</v>
      </c>
      <c r="E617" t="s">
        <v>1</v>
      </c>
      <c r="F617" s="3">
        <v>0</v>
      </c>
      <c r="G617" s="3">
        <v>0</v>
      </c>
      <c r="H617" s="3">
        <f t="shared" si="9"/>
        <v>0</v>
      </c>
    </row>
    <row r="618" spans="1:8" x14ac:dyDescent="0.3">
      <c r="A618" t="s">
        <v>644</v>
      </c>
      <c r="B618" t="s">
        <v>1958</v>
      </c>
      <c r="C618" t="s">
        <v>2079</v>
      </c>
      <c r="D618" t="s">
        <v>145</v>
      </c>
      <c r="E618" t="s">
        <v>1</v>
      </c>
      <c r="F618" s="3">
        <v>0</v>
      </c>
      <c r="G618" s="3">
        <v>0</v>
      </c>
      <c r="H618" s="3">
        <f t="shared" si="9"/>
        <v>0</v>
      </c>
    </row>
    <row r="619" spans="1:8" x14ac:dyDescent="0.3">
      <c r="A619" t="s">
        <v>644</v>
      </c>
      <c r="B619" t="s">
        <v>2044</v>
      </c>
      <c r="C619" t="s">
        <v>1230</v>
      </c>
      <c r="D619" t="s">
        <v>165</v>
      </c>
      <c r="E619" t="s">
        <v>1</v>
      </c>
      <c r="F619" s="3">
        <v>0</v>
      </c>
      <c r="G619" s="3">
        <v>0</v>
      </c>
      <c r="H619" s="3">
        <f t="shared" si="9"/>
        <v>0</v>
      </c>
    </row>
    <row r="620" spans="1:8" x14ac:dyDescent="0.3">
      <c r="A620" t="s">
        <v>644</v>
      </c>
      <c r="B620" t="s">
        <v>2808</v>
      </c>
      <c r="C620" t="s">
        <v>2707</v>
      </c>
      <c r="D620" t="s">
        <v>302</v>
      </c>
      <c r="E620" t="s">
        <v>1</v>
      </c>
      <c r="F620" s="3">
        <v>0</v>
      </c>
      <c r="G620" s="3">
        <v>0</v>
      </c>
      <c r="H620" s="3">
        <f t="shared" si="9"/>
        <v>0</v>
      </c>
    </row>
    <row r="621" spans="1:8" x14ac:dyDescent="0.3">
      <c r="A621" t="s">
        <v>644</v>
      </c>
      <c r="B621" t="s">
        <v>2808</v>
      </c>
      <c r="C621" t="s">
        <v>2827</v>
      </c>
      <c r="D621" t="s">
        <v>302</v>
      </c>
      <c r="E621" t="s">
        <v>2</v>
      </c>
      <c r="F621" s="3">
        <v>0</v>
      </c>
      <c r="G621" s="3">
        <v>0</v>
      </c>
      <c r="H621" s="3">
        <f t="shared" si="9"/>
        <v>0</v>
      </c>
    </row>
    <row r="622" spans="1:8" x14ac:dyDescent="0.3">
      <c r="A622" t="s">
        <v>644</v>
      </c>
      <c r="B622" t="s">
        <v>2806</v>
      </c>
      <c r="C622" t="s">
        <v>1193</v>
      </c>
      <c r="D622" t="s">
        <v>74</v>
      </c>
      <c r="E622" t="s">
        <v>2</v>
      </c>
      <c r="F622" s="3">
        <v>0</v>
      </c>
      <c r="G622" s="3">
        <v>0</v>
      </c>
      <c r="H622" s="3">
        <f t="shared" si="9"/>
        <v>0</v>
      </c>
    </row>
    <row r="623" spans="1:8" x14ac:dyDescent="0.3">
      <c r="A623" t="s">
        <v>644</v>
      </c>
      <c r="B623" t="s">
        <v>2894</v>
      </c>
      <c r="C623" t="s">
        <v>145</v>
      </c>
      <c r="D623" t="s">
        <v>145</v>
      </c>
      <c r="E623" t="s">
        <v>1</v>
      </c>
      <c r="F623" s="3">
        <v>0</v>
      </c>
      <c r="G623" s="3">
        <v>0</v>
      </c>
      <c r="H623" s="3">
        <f t="shared" si="9"/>
        <v>0</v>
      </c>
    </row>
    <row r="624" spans="1:8" x14ac:dyDescent="0.3">
      <c r="A624" t="s">
        <v>644</v>
      </c>
      <c r="B624" t="s">
        <v>2042</v>
      </c>
      <c r="C624" t="s">
        <v>2095</v>
      </c>
      <c r="D624" t="s">
        <v>145</v>
      </c>
      <c r="E624" t="s">
        <v>1</v>
      </c>
      <c r="F624" s="3">
        <v>0</v>
      </c>
      <c r="G624" s="3">
        <v>0</v>
      </c>
      <c r="H624" s="3">
        <f t="shared" si="9"/>
        <v>0</v>
      </c>
    </row>
    <row r="625" spans="1:8" x14ac:dyDescent="0.3">
      <c r="A625" t="s">
        <v>644</v>
      </c>
      <c r="B625" t="s">
        <v>1964</v>
      </c>
      <c r="C625" t="s">
        <v>2244</v>
      </c>
      <c r="D625" t="s">
        <v>165</v>
      </c>
      <c r="E625" t="s">
        <v>2</v>
      </c>
      <c r="F625" s="3">
        <v>0</v>
      </c>
      <c r="G625" s="3">
        <v>0</v>
      </c>
      <c r="H625" s="3">
        <f t="shared" si="9"/>
        <v>0</v>
      </c>
    </row>
    <row r="626" spans="1:8" x14ac:dyDescent="0.3">
      <c r="A626" t="s">
        <v>627</v>
      </c>
      <c r="B626" t="s">
        <v>966</v>
      </c>
      <c r="C626" t="s">
        <v>1263</v>
      </c>
      <c r="D626" t="s">
        <v>182</v>
      </c>
      <c r="E626" t="s">
        <v>1</v>
      </c>
      <c r="F626" s="3">
        <v>0</v>
      </c>
      <c r="G626" s="3">
        <v>0</v>
      </c>
      <c r="H626" s="3">
        <f t="shared" si="9"/>
        <v>0</v>
      </c>
    </row>
    <row r="627" spans="1:8" x14ac:dyDescent="0.3">
      <c r="A627" t="s">
        <v>1434</v>
      </c>
      <c r="B627" t="s">
        <v>1434</v>
      </c>
      <c r="C627" t="s">
        <v>2082</v>
      </c>
      <c r="D627" t="s">
        <v>145</v>
      </c>
      <c r="E627" t="s">
        <v>1</v>
      </c>
      <c r="F627" s="3">
        <v>0</v>
      </c>
      <c r="G627" s="3">
        <v>0</v>
      </c>
      <c r="H627" s="3">
        <f t="shared" si="9"/>
        <v>0</v>
      </c>
    </row>
    <row r="628" spans="1:8" x14ac:dyDescent="0.3">
      <c r="A628" t="s">
        <v>501</v>
      </c>
      <c r="B628" t="s">
        <v>773</v>
      </c>
      <c r="C628" t="s">
        <v>1098</v>
      </c>
      <c r="D628" t="s">
        <v>65</v>
      </c>
      <c r="E628" t="s">
        <v>2</v>
      </c>
      <c r="F628" s="3">
        <v>0</v>
      </c>
      <c r="G628" s="3">
        <v>0</v>
      </c>
      <c r="H628" s="3">
        <f t="shared" si="9"/>
        <v>0</v>
      </c>
    </row>
    <row r="629" spans="1:8" x14ac:dyDescent="0.3">
      <c r="A629" t="s">
        <v>503</v>
      </c>
      <c r="B629" t="s">
        <v>2991</v>
      </c>
      <c r="C629" t="s">
        <v>1101</v>
      </c>
      <c r="D629" t="s">
        <v>68</v>
      </c>
      <c r="E629" t="s">
        <v>2</v>
      </c>
      <c r="F629" s="3">
        <v>0</v>
      </c>
      <c r="G629" s="3">
        <v>0</v>
      </c>
      <c r="H629" s="3">
        <f t="shared" si="9"/>
        <v>0</v>
      </c>
    </row>
    <row r="630" spans="1:8" x14ac:dyDescent="0.3">
      <c r="A630" t="s">
        <v>2625</v>
      </c>
      <c r="B630" t="s">
        <v>779</v>
      </c>
      <c r="C630" t="s">
        <v>1102</v>
      </c>
      <c r="D630" t="s">
        <v>68</v>
      </c>
      <c r="E630" t="s">
        <v>2</v>
      </c>
      <c r="F630" s="3">
        <v>0</v>
      </c>
      <c r="G630" s="3">
        <v>0</v>
      </c>
      <c r="H630" s="3">
        <f t="shared" si="9"/>
        <v>0</v>
      </c>
    </row>
    <row r="631" spans="1:8" x14ac:dyDescent="0.3">
      <c r="A631" t="s">
        <v>2625</v>
      </c>
      <c r="B631" t="s">
        <v>777</v>
      </c>
      <c r="C631" t="s">
        <v>1240</v>
      </c>
      <c r="D631" t="s">
        <v>69</v>
      </c>
      <c r="E631" t="s">
        <v>1</v>
      </c>
      <c r="F631" s="3">
        <v>0</v>
      </c>
      <c r="G631" s="3">
        <v>0</v>
      </c>
      <c r="H631" s="3">
        <f t="shared" si="9"/>
        <v>0</v>
      </c>
    </row>
    <row r="632" spans="1:8" x14ac:dyDescent="0.3">
      <c r="A632" t="s">
        <v>1430</v>
      </c>
      <c r="B632" t="s">
        <v>1973</v>
      </c>
      <c r="C632" t="s">
        <v>2252</v>
      </c>
      <c r="D632" t="s">
        <v>340</v>
      </c>
      <c r="E632" t="s">
        <v>2</v>
      </c>
      <c r="F632" s="3">
        <v>0</v>
      </c>
      <c r="G632" s="3">
        <v>0</v>
      </c>
      <c r="H632" s="3">
        <f t="shared" si="9"/>
        <v>0</v>
      </c>
    </row>
    <row r="633" spans="1:8" x14ac:dyDescent="0.3">
      <c r="A633" t="s">
        <v>1430</v>
      </c>
      <c r="B633" t="s">
        <v>1975</v>
      </c>
      <c r="C633" t="s">
        <v>1052</v>
      </c>
      <c r="D633" t="s">
        <v>74</v>
      </c>
      <c r="E633" t="s">
        <v>2</v>
      </c>
      <c r="F633" s="3">
        <v>0</v>
      </c>
      <c r="G633" s="3">
        <v>0</v>
      </c>
      <c r="H633" s="3">
        <f t="shared" si="9"/>
        <v>0</v>
      </c>
    </row>
    <row r="634" spans="1:8" x14ac:dyDescent="0.3">
      <c r="A634" t="s">
        <v>1431</v>
      </c>
      <c r="B634" t="s">
        <v>1976</v>
      </c>
      <c r="C634" t="s">
        <v>2084</v>
      </c>
      <c r="D634" t="s">
        <v>145</v>
      </c>
      <c r="E634" t="s">
        <v>1</v>
      </c>
      <c r="F634" s="3">
        <v>0</v>
      </c>
      <c r="G634" s="3">
        <v>0</v>
      </c>
      <c r="H634" s="3">
        <f t="shared" si="9"/>
        <v>0</v>
      </c>
    </row>
    <row r="635" spans="1:8" x14ac:dyDescent="0.3">
      <c r="A635" t="s">
        <v>1431</v>
      </c>
      <c r="B635" t="s">
        <v>1977</v>
      </c>
      <c r="C635" t="s">
        <v>2082</v>
      </c>
      <c r="D635" t="s">
        <v>145</v>
      </c>
      <c r="E635" t="s">
        <v>1</v>
      </c>
      <c r="F635" s="3">
        <v>0</v>
      </c>
      <c r="G635" s="3">
        <v>0</v>
      </c>
      <c r="H635" s="3">
        <f t="shared" si="9"/>
        <v>0</v>
      </c>
    </row>
    <row r="636" spans="1:8" x14ac:dyDescent="0.3">
      <c r="A636" t="s">
        <v>1458</v>
      </c>
      <c r="B636" t="s">
        <v>1458</v>
      </c>
      <c r="C636" t="s">
        <v>2079</v>
      </c>
      <c r="D636" t="s">
        <v>145</v>
      </c>
      <c r="E636" t="s">
        <v>4</v>
      </c>
      <c r="F636" s="3">
        <v>0</v>
      </c>
      <c r="G636" s="3">
        <v>0</v>
      </c>
      <c r="H636" s="3">
        <f t="shared" si="9"/>
        <v>0</v>
      </c>
    </row>
    <row r="637" spans="1:8" x14ac:dyDescent="0.3">
      <c r="A637" t="s">
        <v>1458</v>
      </c>
      <c r="B637" t="s">
        <v>1458</v>
      </c>
      <c r="C637" t="s">
        <v>2321</v>
      </c>
      <c r="D637" t="s">
        <v>393</v>
      </c>
      <c r="E637" t="s">
        <v>4</v>
      </c>
      <c r="F637" s="3">
        <v>0</v>
      </c>
      <c r="G637" s="3">
        <v>0</v>
      </c>
      <c r="H637" s="3">
        <f t="shared" si="9"/>
        <v>0</v>
      </c>
    </row>
    <row r="638" spans="1:8" x14ac:dyDescent="0.3">
      <c r="A638" t="s">
        <v>1458</v>
      </c>
      <c r="B638" t="s">
        <v>2055</v>
      </c>
      <c r="C638" t="s">
        <v>2317</v>
      </c>
      <c r="D638" t="s">
        <v>393</v>
      </c>
      <c r="E638" t="s">
        <v>2</v>
      </c>
      <c r="F638" s="3">
        <v>0</v>
      </c>
      <c r="G638" s="3">
        <v>0</v>
      </c>
      <c r="H638" s="3">
        <f t="shared" si="9"/>
        <v>0</v>
      </c>
    </row>
    <row r="639" spans="1:8" x14ac:dyDescent="0.3">
      <c r="A639" t="s">
        <v>1458</v>
      </c>
      <c r="B639" t="s">
        <v>2056</v>
      </c>
      <c r="C639" t="s">
        <v>2318</v>
      </c>
      <c r="D639" t="s">
        <v>2319</v>
      </c>
      <c r="E639" t="s">
        <v>4</v>
      </c>
      <c r="F639" s="3">
        <v>0</v>
      </c>
      <c r="G639" s="3">
        <v>0</v>
      </c>
      <c r="H639" s="3">
        <f t="shared" si="9"/>
        <v>0</v>
      </c>
    </row>
    <row r="640" spans="1:8" x14ac:dyDescent="0.3">
      <c r="A640" t="s">
        <v>1341</v>
      </c>
      <c r="B640" t="s">
        <v>1688</v>
      </c>
      <c r="C640" t="s">
        <v>2145</v>
      </c>
      <c r="D640" t="s">
        <v>330</v>
      </c>
      <c r="E640" t="s">
        <v>2</v>
      </c>
      <c r="F640" s="3">
        <v>0</v>
      </c>
      <c r="G640" s="3">
        <v>0</v>
      </c>
      <c r="H640" s="3">
        <f t="shared" si="9"/>
        <v>0</v>
      </c>
    </row>
    <row r="641" spans="1:8" x14ac:dyDescent="0.3">
      <c r="A641" t="s">
        <v>1341</v>
      </c>
      <c r="B641" t="s">
        <v>1686</v>
      </c>
      <c r="C641" t="s">
        <v>2095</v>
      </c>
      <c r="D641" t="s">
        <v>145</v>
      </c>
      <c r="E641" t="s">
        <v>1</v>
      </c>
      <c r="F641" s="3">
        <v>0</v>
      </c>
      <c r="G641" s="3">
        <v>0</v>
      </c>
      <c r="H641" s="3">
        <f t="shared" si="9"/>
        <v>0</v>
      </c>
    </row>
    <row r="642" spans="1:8" x14ac:dyDescent="0.3">
      <c r="A642" t="s">
        <v>1341</v>
      </c>
      <c r="B642" t="s">
        <v>1687</v>
      </c>
      <c r="C642" t="s">
        <v>2088</v>
      </c>
      <c r="D642" t="s">
        <v>145</v>
      </c>
      <c r="E642" t="s">
        <v>1</v>
      </c>
      <c r="F642" s="3">
        <v>0</v>
      </c>
      <c r="G642" s="3">
        <v>0</v>
      </c>
      <c r="H642" s="3">
        <f t="shared" ref="H642:H705" si="10">F642-G642</f>
        <v>0</v>
      </c>
    </row>
    <row r="643" spans="1:8" x14ac:dyDescent="0.3">
      <c r="A643" t="s">
        <v>1341</v>
      </c>
      <c r="B643" t="s">
        <v>849</v>
      </c>
      <c r="C643" t="s">
        <v>1128</v>
      </c>
      <c r="D643" t="s">
        <v>109</v>
      </c>
      <c r="E643" t="s">
        <v>2</v>
      </c>
      <c r="F643" s="3">
        <v>0</v>
      </c>
      <c r="G643" s="3">
        <v>0</v>
      </c>
      <c r="H643" s="3">
        <f t="shared" si="10"/>
        <v>0</v>
      </c>
    </row>
    <row r="644" spans="1:8" x14ac:dyDescent="0.3">
      <c r="A644" t="s">
        <v>628</v>
      </c>
      <c r="B644" t="s">
        <v>967</v>
      </c>
      <c r="C644" t="s">
        <v>1187</v>
      </c>
      <c r="D644" t="s">
        <v>183</v>
      </c>
      <c r="E644" t="s">
        <v>2</v>
      </c>
      <c r="F644" s="3">
        <v>0</v>
      </c>
      <c r="G644" s="3">
        <v>0</v>
      </c>
      <c r="H644" s="3">
        <f t="shared" si="10"/>
        <v>0</v>
      </c>
    </row>
    <row r="645" spans="1:8" x14ac:dyDescent="0.3">
      <c r="A645" t="s">
        <v>2438</v>
      </c>
      <c r="B645" t="s">
        <v>2797</v>
      </c>
      <c r="C645" t="s">
        <v>1187</v>
      </c>
      <c r="D645" t="s">
        <v>184</v>
      </c>
      <c r="E645" t="s">
        <v>2</v>
      </c>
      <c r="F645" s="3">
        <v>0</v>
      </c>
      <c r="G645" s="3">
        <v>0</v>
      </c>
      <c r="H645" s="3">
        <f t="shared" si="10"/>
        <v>0</v>
      </c>
    </row>
    <row r="646" spans="1:8" x14ac:dyDescent="0.3">
      <c r="A646" t="s">
        <v>1364</v>
      </c>
      <c r="B646" t="s">
        <v>2551</v>
      </c>
      <c r="C646" t="s">
        <v>2363</v>
      </c>
      <c r="D646" t="s">
        <v>256</v>
      </c>
      <c r="E646" t="s">
        <v>1</v>
      </c>
      <c r="F646" s="3">
        <v>0</v>
      </c>
      <c r="G646" s="3">
        <v>0</v>
      </c>
      <c r="H646" s="3">
        <f t="shared" si="10"/>
        <v>0</v>
      </c>
    </row>
    <row r="647" spans="1:8" x14ac:dyDescent="0.3">
      <c r="A647" t="s">
        <v>1364</v>
      </c>
      <c r="B647" t="s">
        <v>1756</v>
      </c>
      <c r="C647" t="s">
        <v>2172</v>
      </c>
      <c r="D647" t="s">
        <v>128</v>
      </c>
      <c r="E647" t="s">
        <v>2</v>
      </c>
      <c r="F647" s="3">
        <v>0</v>
      </c>
      <c r="G647" s="3">
        <v>0</v>
      </c>
      <c r="H647" s="3">
        <f t="shared" si="10"/>
        <v>0</v>
      </c>
    </row>
    <row r="648" spans="1:8" x14ac:dyDescent="0.3">
      <c r="A648" t="s">
        <v>481</v>
      </c>
      <c r="B648" t="s">
        <v>737</v>
      </c>
      <c r="C648" t="s">
        <v>1078</v>
      </c>
      <c r="D648" t="s">
        <v>31</v>
      </c>
      <c r="E648" t="s">
        <v>2</v>
      </c>
      <c r="F648" s="3">
        <v>0</v>
      </c>
      <c r="G648" s="3">
        <v>0</v>
      </c>
      <c r="H648" s="3">
        <f t="shared" si="10"/>
        <v>0</v>
      </c>
    </row>
    <row r="649" spans="1:8" x14ac:dyDescent="0.3">
      <c r="A649" t="s">
        <v>1379</v>
      </c>
      <c r="B649" t="s">
        <v>580</v>
      </c>
      <c r="C649" t="s">
        <v>2082</v>
      </c>
      <c r="D649" t="s">
        <v>145</v>
      </c>
      <c r="E649" t="s">
        <v>1</v>
      </c>
      <c r="F649" s="3">
        <v>0</v>
      </c>
      <c r="G649" s="3">
        <v>0</v>
      </c>
      <c r="H649" s="3">
        <f t="shared" si="10"/>
        <v>0</v>
      </c>
    </row>
    <row r="650" spans="1:8" x14ac:dyDescent="0.3">
      <c r="A650" t="s">
        <v>1379</v>
      </c>
      <c r="B650" t="s">
        <v>1793</v>
      </c>
      <c r="C650" t="s">
        <v>1132</v>
      </c>
      <c r="D650" t="s">
        <v>84</v>
      </c>
      <c r="E650" t="s">
        <v>4</v>
      </c>
      <c r="F650" s="3">
        <v>0</v>
      </c>
      <c r="G650" s="3">
        <v>0</v>
      </c>
      <c r="H650" s="3">
        <f t="shared" si="10"/>
        <v>0</v>
      </c>
    </row>
    <row r="651" spans="1:8" x14ac:dyDescent="0.3">
      <c r="A651" t="s">
        <v>1379</v>
      </c>
      <c r="B651" t="s">
        <v>1789</v>
      </c>
      <c r="C651" t="s">
        <v>1256</v>
      </c>
      <c r="D651" t="s">
        <v>133</v>
      </c>
      <c r="E651" t="s">
        <v>1</v>
      </c>
      <c r="F651" s="3">
        <v>0</v>
      </c>
      <c r="G651" s="3">
        <v>0</v>
      </c>
      <c r="H651" s="3">
        <f t="shared" si="10"/>
        <v>0</v>
      </c>
    </row>
    <row r="652" spans="1:8" x14ac:dyDescent="0.3">
      <c r="A652" t="s">
        <v>1379</v>
      </c>
      <c r="B652" t="s">
        <v>1791</v>
      </c>
      <c r="C652" t="s">
        <v>1155</v>
      </c>
      <c r="D652" t="s">
        <v>265</v>
      </c>
      <c r="E652" t="s">
        <v>2</v>
      </c>
      <c r="F652" s="3">
        <v>0</v>
      </c>
      <c r="G652" s="3">
        <v>0</v>
      </c>
      <c r="H652" s="3">
        <f t="shared" si="10"/>
        <v>0</v>
      </c>
    </row>
    <row r="653" spans="1:8" x14ac:dyDescent="0.3">
      <c r="A653" t="s">
        <v>1379</v>
      </c>
      <c r="B653" t="s">
        <v>1786</v>
      </c>
      <c r="C653" t="s">
        <v>1256</v>
      </c>
      <c r="D653" t="s">
        <v>265</v>
      </c>
      <c r="E653" t="s">
        <v>1</v>
      </c>
      <c r="F653" s="3">
        <v>0</v>
      </c>
      <c r="G653" s="3">
        <v>0</v>
      </c>
      <c r="H653" s="3">
        <f t="shared" si="10"/>
        <v>0</v>
      </c>
    </row>
    <row r="654" spans="1:8" x14ac:dyDescent="0.3">
      <c r="A654" t="s">
        <v>1379</v>
      </c>
      <c r="B654" t="s">
        <v>1787</v>
      </c>
      <c r="C654" t="s">
        <v>1256</v>
      </c>
      <c r="D654" t="s">
        <v>266</v>
      </c>
      <c r="E654" t="s">
        <v>1</v>
      </c>
      <c r="F654" s="3">
        <v>0</v>
      </c>
      <c r="G654" s="3">
        <v>0</v>
      </c>
      <c r="H654" s="3">
        <f t="shared" si="10"/>
        <v>0</v>
      </c>
    </row>
    <row r="655" spans="1:8" x14ac:dyDescent="0.3">
      <c r="A655" t="s">
        <v>580</v>
      </c>
      <c r="B655" t="s">
        <v>1793</v>
      </c>
      <c r="C655" t="s">
        <v>1132</v>
      </c>
      <c r="D655" t="s">
        <v>84</v>
      </c>
      <c r="E655" t="s">
        <v>4</v>
      </c>
      <c r="F655" s="3">
        <v>0</v>
      </c>
      <c r="G655" s="3">
        <v>0</v>
      </c>
      <c r="H655" s="3">
        <f t="shared" si="10"/>
        <v>0</v>
      </c>
    </row>
    <row r="656" spans="1:8" x14ac:dyDescent="0.3">
      <c r="A656" t="s">
        <v>580</v>
      </c>
      <c r="B656" t="s">
        <v>1787</v>
      </c>
      <c r="C656" t="s">
        <v>1256</v>
      </c>
      <c r="D656" t="s">
        <v>266</v>
      </c>
      <c r="E656" t="s">
        <v>1</v>
      </c>
      <c r="F656" s="3">
        <v>0</v>
      </c>
      <c r="G656" s="3">
        <v>0</v>
      </c>
      <c r="H656" s="3">
        <f t="shared" si="10"/>
        <v>0</v>
      </c>
    </row>
    <row r="657" spans="1:8" x14ac:dyDescent="0.3">
      <c r="A657" t="s">
        <v>571</v>
      </c>
      <c r="B657" t="s">
        <v>880</v>
      </c>
      <c r="C657" t="s">
        <v>1111</v>
      </c>
      <c r="D657" t="s">
        <v>129</v>
      </c>
      <c r="E657" t="s">
        <v>2</v>
      </c>
      <c r="F657" s="3">
        <v>0</v>
      </c>
      <c r="G657" s="3">
        <v>0</v>
      </c>
      <c r="H657" s="3">
        <f t="shared" si="10"/>
        <v>0</v>
      </c>
    </row>
    <row r="658" spans="1:8" x14ac:dyDescent="0.3">
      <c r="A658" t="s">
        <v>1325</v>
      </c>
      <c r="B658" t="s">
        <v>1630</v>
      </c>
      <c r="C658" t="s">
        <v>2133</v>
      </c>
      <c r="D658" t="s">
        <v>246</v>
      </c>
      <c r="E658" t="s">
        <v>3</v>
      </c>
      <c r="F658" s="3">
        <v>0</v>
      </c>
      <c r="G658" s="3">
        <v>0</v>
      </c>
      <c r="H658" s="3">
        <f t="shared" si="10"/>
        <v>0</v>
      </c>
    </row>
    <row r="659" spans="1:8" x14ac:dyDescent="0.3">
      <c r="A659" t="s">
        <v>1325</v>
      </c>
      <c r="B659" t="s">
        <v>1325</v>
      </c>
      <c r="C659" t="s">
        <v>2079</v>
      </c>
      <c r="D659" t="s">
        <v>145</v>
      </c>
      <c r="E659" t="s">
        <v>1</v>
      </c>
      <c r="F659" s="3">
        <v>0</v>
      </c>
      <c r="G659" s="3">
        <v>0</v>
      </c>
      <c r="H659" s="3">
        <f t="shared" si="10"/>
        <v>0</v>
      </c>
    </row>
    <row r="660" spans="1:8" x14ac:dyDescent="0.3">
      <c r="A660" t="s">
        <v>1325</v>
      </c>
      <c r="B660" t="s">
        <v>1325</v>
      </c>
      <c r="C660" t="s">
        <v>2134</v>
      </c>
      <c r="D660" t="s">
        <v>82</v>
      </c>
      <c r="E660" t="s">
        <v>4</v>
      </c>
      <c r="F660" s="3">
        <v>0</v>
      </c>
      <c r="G660" s="3">
        <v>0</v>
      </c>
      <c r="H660" s="3">
        <f t="shared" si="10"/>
        <v>0</v>
      </c>
    </row>
    <row r="661" spans="1:8" x14ac:dyDescent="0.3">
      <c r="A661" t="s">
        <v>1336</v>
      </c>
      <c r="B661" t="s">
        <v>1670</v>
      </c>
      <c r="C661" t="s">
        <v>2359</v>
      </c>
      <c r="D661" t="s">
        <v>171</v>
      </c>
      <c r="E661" t="s">
        <v>1</v>
      </c>
      <c r="F661" s="3">
        <v>0</v>
      </c>
      <c r="G661" s="3">
        <v>0</v>
      </c>
      <c r="H661" s="3">
        <f t="shared" si="10"/>
        <v>0</v>
      </c>
    </row>
    <row r="662" spans="1:8" x14ac:dyDescent="0.3">
      <c r="A662" t="s">
        <v>2638</v>
      </c>
      <c r="B662" t="s">
        <v>2558</v>
      </c>
      <c r="C662" t="s">
        <v>2355</v>
      </c>
      <c r="D662" t="s">
        <v>264</v>
      </c>
      <c r="E662" t="s">
        <v>1</v>
      </c>
      <c r="F662" s="3">
        <v>0</v>
      </c>
      <c r="G662" s="3">
        <v>0</v>
      </c>
      <c r="H662" s="3">
        <f t="shared" si="10"/>
        <v>0</v>
      </c>
    </row>
    <row r="663" spans="1:8" x14ac:dyDescent="0.3">
      <c r="A663" t="s">
        <v>2645</v>
      </c>
      <c r="B663" t="s">
        <v>918</v>
      </c>
      <c r="C663" t="s">
        <v>1167</v>
      </c>
      <c r="D663" t="s">
        <v>153</v>
      </c>
      <c r="E663" t="s">
        <v>2</v>
      </c>
      <c r="F663" s="3">
        <v>0</v>
      </c>
      <c r="G663" s="3">
        <v>0</v>
      </c>
      <c r="H663" s="3">
        <f t="shared" si="10"/>
        <v>0</v>
      </c>
    </row>
    <row r="664" spans="1:8" x14ac:dyDescent="0.3">
      <c r="A664" t="s">
        <v>2645</v>
      </c>
      <c r="B664" t="s">
        <v>1899</v>
      </c>
      <c r="C664" t="s">
        <v>1172</v>
      </c>
      <c r="D664" t="s">
        <v>52</v>
      </c>
      <c r="E664" t="s">
        <v>2</v>
      </c>
      <c r="F664" s="3">
        <v>0</v>
      </c>
      <c r="G664" s="3">
        <v>0</v>
      </c>
      <c r="H664" s="3">
        <f t="shared" si="10"/>
        <v>0</v>
      </c>
    </row>
    <row r="665" spans="1:8" x14ac:dyDescent="0.3">
      <c r="A665" t="s">
        <v>1402</v>
      </c>
      <c r="B665" t="s">
        <v>1897</v>
      </c>
      <c r="C665" t="s">
        <v>2079</v>
      </c>
      <c r="D665" t="s">
        <v>145</v>
      </c>
      <c r="E665" t="s">
        <v>1</v>
      </c>
      <c r="F665" s="3">
        <v>0</v>
      </c>
      <c r="G665" s="3">
        <v>0</v>
      </c>
      <c r="H665" s="3">
        <f t="shared" si="10"/>
        <v>0</v>
      </c>
    </row>
    <row r="666" spans="1:8" x14ac:dyDescent="0.3">
      <c r="A666" t="s">
        <v>1402</v>
      </c>
      <c r="B666" t="s">
        <v>1900</v>
      </c>
      <c r="C666" t="s">
        <v>2218</v>
      </c>
      <c r="D666" t="s">
        <v>2219</v>
      </c>
      <c r="E666" t="s">
        <v>3</v>
      </c>
      <c r="F666" s="3">
        <v>0</v>
      </c>
      <c r="G666" s="3">
        <v>0</v>
      </c>
      <c r="H666" s="3">
        <f t="shared" si="10"/>
        <v>0</v>
      </c>
    </row>
    <row r="667" spans="1:8" x14ac:dyDescent="0.3">
      <c r="A667" t="s">
        <v>1402</v>
      </c>
      <c r="B667" t="s">
        <v>1899</v>
      </c>
      <c r="C667" t="s">
        <v>1172</v>
      </c>
      <c r="D667" t="s">
        <v>52</v>
      </c>
      <c r="E667" t="s">
        <v>2</v>
      </c>
      <c r="F667" s="3">
        <v>0</v>
      </c>
      <c r="G667" s="3">
        <v>0</v>
      </c>
      <c r="H667" s="3">
        <f t="shared" si="10"/>
        <v>0</v>
      </c>
    </row>
    <row r="668" spans="1:8" x14ac:dyDescent="0.3">
      <c r="A668" t="s">
        <v>1402</v>
      </c>
      <c r="B668" t="s">
        <v>1896</v>
      </c>
      <c r="C668" t="s">
        <v>2095</v>
      </c>
      <c r="D668" t="s">
        <v>145</v>
      </c>
      <c r="E668" t="s">
        <v>1</v>
      </c>
      <c r="F668" s="3">
        <v>0</v>
      </c>
      <c r="G668" s="3">
        <v>0</v>
      </c>
      <c r="H668" s="3">
        <f t="shared" si="10"/>
        <v>0</v>
      </c>
    </row>
    <row r="669" spans="1:8" x14ac:dyDescent="0.3">
      <c r="A669" t="s">
        <v>1402</v>
      </c>
      <c r="B669" t="s">
        <v>1898</v>
      </c>
      <c r="C669" t="s">
        <v>2082</v>
      </c>
      <c r="D669" t="s">
        <v>145</v>
      </c>
      <c r="E669" t="s">
        <v>1</v>
      </c>
      <c r="F669" s="3">
        <v>0</v>
      </c>
      <c r="G669" s="3">
        <v>0</v>
      </c>
      <c r="H669" s="3">
        <f t="shared" si="10"/>
        <v>0</v>
      </c>
    </row>
    <row r="670" spans="1:8" x14ac:dyDescent="0.3">
      <c r="A670" t="s">
        <v>1427</v>
      </c>
      <c r="B670" t="s">
        <v>1952</v>
      </c>
      <c r="C670" t="s">
        <v>1111</v>
      </c>
      <c r="D670" t="s">
        <v>193</v>
      </c>
      <c r="E670" t="s">
        <v>2</v>
      </c>
      <c r="F670" s="3">
        <v>0</v>
      </c>
      <c r="G670" s="3">
        <v>0</v>
      </c>
      <c r="H670" s="3">
        <f t="shared" si="10"/>
        <v>0</v>
      </c>
    </row>
    <row r="671" spans="1:8" x14ac:dyDescent="0.3">
      <c r="A671" t="s">
        <v>1427</v>
      </c>
      <c r="B671" t="s">
        <v>1951</v>
      </c>
      <c r="C671" t="s">
        <v>145</v>
      </c>
      <c r="D671" t="s">
        <v>145</v>
      </c>
      <c r="E671" t="s">
        <v>1</v>
      </c>
      <c r="F671" s="3">
        <v>0</v>
      </c>
      <c r="G671" s="3">
        <v>0</v>
      </c>
      <c r="H671" s="3">
        <f t="shared" si="10"/>
        <v>0</v>
      </c>
    </row>
    <row r="672" spans="1:8" x14ac:dyDescent="0.3">
      <c r="A672" t="s">
        <v>1008</v>
      </c>
      <c r="B672" t="s">
        <v>1008</v>
      </c>
      <c r="C672" t="s">
        <v>1203</v>
      </c>
      <c r="D672" t="s">
        <v>165</v>
      </c>
      <c r="E672" t="s">
        <v>2</v>
      </c>
      <c r="F672" s="3">
        <v>0</v>
      </c>
      <c r="G672" s="3">
        <v>0</v>
      </c>
      <c r="H672" s="3">
        <f t="shared" si="10"/>
        <v>0</v>
      </c>
    </row>
    <row r="673" spans="1:8" x14ac:dyDescent="0.3">
      <c r="A673" t="s">
        <v>1297</v>
      </c>
      <c r="B673" t="s">
        <v>1297</v>
      </c>
      <c r="C673" t="s">
        <v>2082</v>
      </c>
      <c r="D673" t="s">
        <v>145</v>
      </c>
      <c r="E673" t="s">
        <v>4</v>
      </c>
      <c r="F673" s="3">
        <v>0</v>
      </c>
      <c r="G673" s="3">
        <v>0</v>
      </c>
      <c r="H673" s="3">
        <f t="shared" si="10"/>
        <v>0</v>
      </c>
    </row>
    <row r="674" spans="1:8" x14ac:dyDescent="0.3">
      <c r="A674" t="s">
        <v>1389</v>
      </c>
      <c r="B674" t="s">
        <v>1828</v>
      </c>
      <c r="C674" t="s">
        <v>2156</v>
      </c>
      <c r="D674" t="s">
        <v>156</v>
      </c>
      <c r="E674" t="s">
        <v>2</v>
      </c>
      <c r="F674" s="3">
        <v>0</v>
      </c>
      <c r="G674" s="3">
        <v>0</v>
      </c>
      <c r="H674" s="3">
        <f t="shared" si="10"/>
        <v>0</v>
      </c>
    </row>
    <row r="675" spans="1:8" x14ac:dyDescent="0.3">
      <c r="A675" t="s">
        <v>1389</v>
      </c>
      <c r="B675" t="s">
        <v>1825</v>
      </c>
      <c r="C675" t="s">
        <v>2346</v>
      </c>
      <c r="D675" t="s">
        <v>155</v>
      </c>
      <c r="E675" t="s">
        <v>1</v>
      </c>
      <c r="F675" s="3">
        <v>0</v>
      </c>
      <c r="G675" s="3">
        <v>0</v>
      </c>
      <c r="H675" s="3">
        <f t="shared" si="10"/>
        <v>0</v>
      </c>
    </row>
    <row r="676" spans="1:8" x14ac:dyDescent="0.3">
      <c r="A676" t="s">
        <v>1389</v>
      </c>
      <c r="B676" t="s">
        <v>1825</v>
      </c>
      <c r="C676" t="s">
        <v>1168</v>
      </c>
      <c r="D676" t="s">
        <v>155</v>
      </c>
      <c r="E676" t="s">
        <v>2</v>
      </c>
      <c r="F676" s="3">
        <v>0</v>
      </c>
      <c r="G676" s="3">
        <v>0</v>
      </c>
      <c r="H676" s="3">
        <f t="shared" si="10"/>
        <v>0</v>
      </c>
    </row>
    <row r="677" spans="1:8" x14ac:dyDescent="0.3">
      <c r="A677" t="s">
        <v>1389</v>
      </c>
      <c r="B677" t="s">
        <v>2572</v>
      </c>
      <c r="C677" t="s">
        <v>1106</v>
      </c>
      <c r="D677" t="s">
        <v>156</v>
      </c>
      <c r="E677" t="s">
        <v>2</v>
      </c>
      <c r="F677" s="3">
        <v>0</v>
      </c>
      <c r="G677" s="3">
        <v>0</v>
      </c>
      <c r="H677" s="3">
        <f t="shared" si="10"/>
        <v>0</v>
      </c>
    </row>
    <row r="678" spans="1:8" x14ac:dyDescent="0.3">
      <c r="A678" t="s">
        <v>1396</v>
      </c>
      <c r="B678" t="s">
        <v>1864</v>
      </c>
      <c r="C678" t="s">
        <v>2082</v>
      </c>
      <c r="D678" t="s">
        <v>145</v>
      </c>
      <c r="E678" t="s">
        <v>1</v>
      </c>
      <c r="F678" s="3">
        <v>0</v>
      </c>
      <c r="G678" s="3">
        <v>0</v>
      </c>
      <c r="H678" s="3">
        <f t="shared" si="10"/>
        <v>0</v>
      </c>
    </row>
    <row r="679" spans="1:8" x14ac:dyDescent="0.3">
      <c r="A679" t="s">
        <v>1396</v>
      </c>
      <c r="B679" t="s">
        <v>1865</v>
      </c>
      <c r="C679" t="s">
        <v>2082</v>
      </c>
      <c r="D679" t="s">
        <v>145</v>
      </c>
      <c r="E679" t="s">
        <v>1</v>
      </c>
      <c r="F679" s="3">
        <v>0</v>
      </c>
      <c r="G679" s="3">
        <v>0</v>
      </c>
      <c r="H679" s="3">
        <f t="shared" si="10"/>
        <v>0</v>
      </c>
    </row>
    <row r="680" spans="1:8" x14ac:dyDescent="0.3">
      <c r="A680" t="s">
        <v>1396</v>
      </c>
      <c r="B680" t="s">
        <v>1866</v>
      </c>
      <c r="C680" t="s">
        <v>2082</v>
      </c>
      <c r="D680" t="s">
        <v>145</v>
      </c>
      <c r="E680" t="s">
        <v>1</v>
      </c>
      <c r="F680" s="3">
        <v>0</v>
      </c>
      <c r="G680" s="3">
        <v>0</v>
      </c>
      <c r="H680" s="3">
        <f t="shared" si="10"/>
        <v>0</v>
      </c>
    </row>
    <row r="681" spans="1:8" x14ac:dyDescent="0.3">
      <c r="A681" t="s">
        <v>1396</v>
      </c>
      <c r="B681" t="s">
        <v>1867</v>
      </c>
      <c r="C681" t="s">
        <v>2082</v>
      </c>
      <c r="D681" t="s">
        <v>145</v>
      </c>
      <c r="E681" t="s">
        <v>1</v>
      </c>
      <c r="F681" s="3">
        <v>0</v>
      </c>
      <c r="G681" s="3">
        <v>0</v>
      </c>
      <c r="H681" s="3">
        <f t="shared" si="10"/>
        <v>0</v>
      </c>
    </row>
    <row r="682" spans="1:8" x14ac:dyDescent="0.3">
      <c r="A682" t="s">
        <v>1396</v>
      </c>
      <c r="B682" t="s">
        <v>1868</v>
      </c>
      <c r="C682" t="s">
        <v>2082</v>
      </c>
      <c r="D682" t="s">
        <v>145</v>
      </c>
      <c r="E682" t="s">
        <v>1</v>
      </c>
      <c r="F682" s="3">
        <v>0</v>
      </c>
      <c r="G682" s="3">
        <v>0</v>
      </c>
      <c r="H682" s="3">
        <f t="shared" si="10"/>
        <v>0</v>
      </c>
    </row>
    <row r="683" spans="1:8" x14ac:dyDescent="0.3">
      <c r="A683" t="s">
        <v>1307</v>
      </c>
      <c r="B683" t="s">
        <v>971</v>
      </c>
      <c r="C683" t="s">
        <v>1069</v>
      </c>
      <c r="D683" t="s">
        <v>119</v>
      </c>
      <c r="E683" t="s">
        <v>2</v>
      </c>
      <c r="F683" s="3">
        <v>0</v>
      </c>
      <c r="G683" s="3">
        <v>0</v>
      </c>
      <c r="H683" s="3">
        <f t="shared" si="10"/>
        <v>0</v>
      </c>
    </row>
    <row r="684" spans="1:8" x14ac:dyDescent="0.3">
      <c r="A684" t="s">
        <v>1307</v>
      </c>
      <c r="B684" t="s">
        <v>969</v>
      </c>
      <c r="C684" t="s">
        <v>1232</v>
      </c>
      <c r="D684" t="s">
        <v>119</v>
      </c>
      <c r="E684" t="s">
        <v>1</v>
      </c>
      <c r="F684" s="3">
        <v>0</v>
      </c>
      <c r="G684" s="3">
        <v>0</v>
      </c>
      <c r="H684" s="3">
        <f t="shared" si="10"/>
        <v>0</v>
      </c>
    </row>
    <row r="685" spans="1:8" x14ac:dyDescent="0.3">
      <c r="A685" t="s">
        <v>1307</v>
      </c>
      <c r="B685" t="s">
        <v>970</v>
      </c>
      <c r="C685" t="s">
        <v>1233</v>
      </c>
      <c r="D685" t="s">
        <v>119</v>
      </c>
      <c r="E685" t="s">
        <v>1</v>
      </c>
      <c r="F685" s="3">
        <v>0</v>
      </c>
      <c r="G685" s="3">
        <v>0</v>
      </c>
      <c r="H685" s="3">
        <f t="shared" si="10"/>
        <v>0</v>
      </c>
    </row>
    <row r="686" spans="1:8" x14ac:dyDescent="0.3">
      <c r="A686" t="s">
        <v>1307</v>
      </c>
      <c r="B686" t="s">
        <v>970</v>
      </c>
      <c r="C686" t="s">
        <v>2362</v>
      </c>
      <c r="D686" t="s">
        <v>119</v>
      </c>
      <c r="E686" t="s">
        <v>1</v>
      </c>
      <c r="F686" s="3">
        <v>0</v>
      </c>
      <c r="G686" s="3">
        <v>0</v>
      </c>
      <c r="H686" s="3">
        <f t="shared" si="10"/>
        <v>0</v>
      </c>
    </row>
    <row r="687" spans="1:8" x14ac:dyDescent="0.3">
      <c r="A687" t="s">
        <v>1307</v>
      </c>
      <c r="B687" t="s">
        <v>1925</v>
      </c>
      <c r="C687" t="s">
        <v>1233</v>
      </c>
      <c r="D687" t="s">
        <v>119</v>
      </c>
      <c r="E687" t="s">
        <v>1</v>
      </c>
      <c r="F687" s="3">
        <v>0</v>
      </c>
      <c r="G687" s="3">
        <v>0</v>
      </c>
      <c r="H687" s="3">
        <f t="shared" si="10"/>
        <v>0</v>
      </c>
    </row>
    <row r="688" spans="1:8" x14ac:dyDescent="0.3">
      <c r="A688" t="s">
        <v>1307</v>
      </c>
      <c r="B688" t="s">
        <v>1925</v>
      </c>
      <c r="C688" t="s">
        <v>2362</v>
      </c>
      <c r="D688" t="s">
        <v>119</v>
      </c>
      <c r="E688" t="s">
        <v>1</v>
      </c>
      <c r="F688" s="3">
        <v>0</v>
      </c>
      <c r="G688" s="3">
        <v>0</v>
      </c>
      <c r="H688" s="3">
        <f t="shared" si="10"/>
        <v>0</v>
      </c>
    </row>
    <row r="689" spans="1:8" x14ac:dyDescent="0.3">
      <c r="A689" t="s">
        <v>1307</v>
      </c>
      <c r="B689" t="s">
        <v>1925</v>
      </c>
      <c r="C689" t="s">
        <v>2352</v>
      </c>
      <c r="D689" t="s">
        <v>119</v>
      </c>
      <c r="E689" t="s">
        <v>1</v>
      </c>
      <c r="F689" s="3">
        <v>0</v>
      </c>
      <c r="G689" s="3">
        <v>0</v>
      </c>
      <c r="H689" s="3">
        <f t="shared" si="10"/>
        <v>0</v>
      </c>
    </row>
    <row r="690" spans="1:8" x14ac:dyDescent="0.3">
      <c r="A690" t="s">
        <v>1307</v>
      </c>
      <c r="B690" t="s">
        <v>1869</v>
      </c>
      <c r="C690" t="s">
        <v>1233</v>
      </c>
      <c r="D690" t="s">
        <v>119</v>
      </c>
      <c r="E690" t="s">
        <v>1</v>
      </c>
      <c r="F690" s="3">
        <v>0</v>
      </c>
      <c r="G690" s="3">
        <v>0</v>
      </c>
      <c r="H690" s="3">
        <f t="shared" si="10"/>
        <v>0</v>
      </c>
    </row>
    <row r="691" spans="1:8" x14ac:dyDescent="0.3">
      <c r="A691" t="s">
        <v>1307</v>
      </c>
      <c r="B691" t="s">
        <v>1869</v>
      </c>
      <c r="C691" t="s">
        <v>2362</v>
      </c>
      <c r="D691" t="s">
        <v>119</v>
      </c>
      <c r="E691" t="s">
        <v>1</v>
      </c>
      <c r="F691" s="3">
        <v>0</v>
      </c>
      <c r="G691" s="3">
        <v>0</v>
      </c>
      <c r="H691" s="3">
        <f t="shared" si="10"/>
        <v>0</v>
      </c>
    </row>
    <row r="692" spans="1:8" x14ac:dyDescent="0.3">
      <c r="A692" t="s">
        <v>1307</v>
      </c>
      <c r="B692" t="s">
        <v>1869</v>
      </c>
      <c r="C692" t="s">
        <v>2352</v>
      </c>
      <c r="D692" t="s">
        <v>119</v>
      </c>
      <c r="E692" t="s">
        <v>1</v>
      </c>
      <c r="F692" s="3">
        <v>0</v>
      </c>
      <c r="G692" s="3">
        <v>0</v>
      </c>
      <c r="H692" s="3">
        <f t="shared" si="10"/>
        <v>0</v>
      </c>
    </row>
    <row r="693" spans="1:8" x14ac:dyDescent="0.3">
      <c r="A693" t="s">
        <v>1307</v>
      </c>
      <c r="B693" t="s">
        <v>1606</v>
      </c>
      <c r="C693" t="s">
        <v>1233</v>
      </c>
      <c r="D693" t="s">
        <v>119</v>
      </c>
      <c r="E693" t="s">
        <v>1</v>
      </c>
      <c r="F693" s="3">
        <v>0</v>
      </c>
      <c r="G693" s="3">
        <v>0</v>
      </c>
      <c r="H693" s="3">
        <f t="shared" si="10"/>
        <v>0</v>
      </c>
    </row>
    <row r="694" spans="1:8" x14ac:dyDescent="0.3">
      <c r="A694" t="s">
        <v>1307</v>
      </c>
      <c r="B694" t="s">
        <v>1606</v>
      </c>
      <c r="C694" t="s">
        <v>2362</v>
      </c>
      <c r="D694" t="s">
        <v>119</v>
      </c>
      <c r="E694" t="s">
        <v>1</v>
      </c>
      <c r="F694" s="3">
        <v>0</v>
      </c>
      <c r="G694" s="3">
        <v>0</v>
      </c>
      <c r="H694" s="3">
        <f t="shared" si="10"/>
        <v>0</v>
      </c>
    </row>
    <row r="695" spans="1:8" x14ac:dyDescent="0.3">
      <c r="A695" t="s">
        <v>1307</v>
      </c>
      <c r="B695" t="s">
        <v>1606</v>
      </c>
      <c r="C695" t="s">
        <v>2352</v>
      </c>
      <c r="D695" t="s">
        <v>119</v>
      </c>
      <c r="E695" t="s">
        <v>1</v>
      </c>
      <c r="F695" s="3">
        <v>0</v>
      </c>
      <c r="G695" s="3">
        <v>0</v>
      </c>
      <c r="H695" s="3">
        <f t="shared" si="10"/>
        <v>0</v>
      </c>
    </row>
    <row r="696" spans="1:8" x14ac:dyDescent="0.3">
      <c r="A696" t="s">
        <v>1307</v>
      </c>
      <c r="B696" t="s">
        <v>1723</v>
      </c>
      <c r="C696" t="s">
        <v>1233</v>
      </c>
      <c r="D696" t="s">
        <v>119</v>
      </c>
      <c r="E696" t="s">
        <v>1</v>
      </c>
      <c r="F696" s="3">
        <v>0</v>
      </c>
      <c r="G696" s="3">
        <v>0</v>
      </c>
      <c r="H696" s="3">
        <f t="shared" si="10"/>
        <v>0</v>
      </c>
    </row>
    <row r="697" spans="1:8" x14ac:dyDescent="0.3">
      <c r="A697" t="s">
        <v>1307</v>
      </c>
      <c r="B697" t="s">
        <v>1723</v>
      </c>
      <c r="C697" t="s">
        <v>2362</v>
      </c>
      <c r="D697" t="s">
        <v>119</v>
      </c>
      <c r="E697" t="s">
        <v>1</v>
      </c>
      <c r="F697" s="3">
        <v>0</v>
      </c>
      <c r="G697" s="3">
        <v>0</v>
      </c>
      <c r="H697" s="3">
        <f t="shared" si="10"/>
        <v>0</v>
      </c>
    </row>
    <row r="698" spans="1:8" x14ac:dyDescent="0.3">
      <c r="A698" t="s">
        <v>1307</v>
      </c>
      <c r="B698" t="s">
        <v>1723</v>
      </c>
      <c r="C698" t="s">
        <v>2352</v>
      </c>
      <c r="D698" t="s">
        <v>119</v>
      </c>
      <c r="E698" t="s">
        <v>1</v>
      </c>
      <c r="F698" s="3">
        <v>0</v>
      </c>
      <c r="G698" s="3">
        <v>0</v>
      </c>
      <c r="H698" s="3">
        <f t="shared" si="10"/>
        <v>0</v>
      </c>
    </row>
    <row r="699" spans="1:8" x14ac:dyDescent="0.3">
      <c r="A699" t="s">
        <v>1307</v>
      </c>
      <c r="B699" t="s">
        <v>1573</v>
      </c>
      <c r="C699" t="s">
        <v>1233</v>
      </c>
      <c r="D699" t="s">
        <v>119</v>
      </c>
      <c r="E699" t="s">
        <v>1</v>
      </c>
      <c r="F699" s="3">
        <v>0</v>
      </c>
      <c r="G699" s="3">
        <v>0</v>
      </c>
      <c r="H699" s="3">
        <f t="shared" si="10"/>
        <v>0</v>
      </c>
    </row>
    <row r="700" spans="1:8" x14ac:dyDescent="0.3">
      <c r="A700" t="s">
        <v>1307</v>
      </c>
      <c r="B700" t="s">
        <v>1573</v>
      </c>
      <c r="C700" t="s">
        <v>2362</v>
      </c>
      <c r="D700" t="s">
        <v>119</v>
      </c>
      <c r="E700" t="s">
        <v>1</v>
      </c>
      <c r="F700" s="3">
        <v>0</v>
      </c>
      <c r="G700" s="3">
        <v>0</v>
      </c>
      <c r="H700" s="3">
        <f t="shared" si="10"/>
        <v>0</v>
      </c>
    </row>
    <row r="701" spans="1:8" x14ac:dyDescent="0.3">
      <c r="A701" t="s">
        <v>1307</v>
      </c>
      <c r="B701" t="s">
        <v>1573</v>
      </c>
      <c r="C701" t="s">
        <v>2352</v>
      </c>
      <c r="D701" t="s">
        <v>119</v>
      </c>
      <c r="E701" t="s">
        <v>1</v>
      </c>
      <c r="F701" s="3">
        <v>0</v>
      </c>
      <c r="G701" s="3">
        <v>0</v>
      </c>
      <c r="H701" s="3">
        <f t="shared" si="10"/>
        <v>0</v>
      </c>
    </row>
    <row r="702" spans="1:8" x14ac:dyDescent="0.3">
      <c r="A702" t="s">
        <v>1307</v>
      </c>
      <c r="B702" t="s">
        <v>1724</v>
      </c>
      <c r="C702" t="s">
        <v>2160</v>
      </c>
      <c r="D702" t="s">
        <v>2161</v>
      </c>
      <c r="E702" t="s">
        <v>2</v>
      </c>
      <c r="F702" s="3">
        <v>0</v>
      </c>
      <c r="G702" s="3">
        <v>0</v>
      </c>
      <c r="H702" s="3">
        <f t="shared" si="10"/>
        <v>0</v>
      </c>
    </row>
    <row r="703" spans="1:8" x14ac:dyDescent="0.3">
      <c r="A703" t="s">
        <v>1353</v>
      </c>
      <c r="B703" t="s">
        <v>1926</v>
      </c>
      <c r="C703" t="s">
        <v>2233</v>
      </c>
      <c r="D703" t="s">
        <v>119</v>
      </c>
      <c r="E703" t="s">
        <v>4</v>
      </c>
      <c r="F703" s="3">
        <v>0</v>
      </c>
      <c r="G703" s="3">
        <v>0</v>
      </c>
      <c r="H703" s="3">
        <f t="shared" si="10"/>
        <v>0</v>
      </c>
    </row>
    <row r="704" spans="1:8" x14ac:dyDescent="0.3">
      <c r="A704" t="s">
        <v>1353</v>
      </c>
      <c r="B704" t="s">
        <v>866</v>
      </c>
      <c r="C704" t="s">
        <v>2082</v>
      </c>
      <c r="D704" t="s">
        <v>145</v>
      </c>
      <c r="E704" t="s">
        <v>4</v>
      </c>
      <c r="F704" s="3">
        <v>0</v>
      </c>
      <c r="G704" s="3">
        <v>0</v>
      </c>
      <c r="H704" s="3">
        <f t="shared" si="10"/>
        <v>0</v>
      </c>
    </row>
    <row r="705" spans="1:8" x14ac:dyDescent="0.3">
      <c r="A705" t="s">
        <v>1438</v>
      </c>
      <c r="B705" t="s">
        <v>1988</v>
      </c>
      <c r="C705" t="s">
        <v>2256</v>
      </c>
      <c r="D705" t="s">
        <v>393</v>
      </c>
      <c r="E705" t="s">
        <v>3</v>
      </c>
      <c r="F705" s="3">
        <v>0</v>
      </c>
      <c r="G705" s="3">
        <v>0</v>
      </c>
      <c r="H705" s="3">
        <f t="shared" si="10"/>
        <v>0</v>
      </c>
    </row>
    <row r="706" spans="1:8" x14ac:dyDescent="0.3">
      <c r="A706" t="s">
        <v>2947</v>
      </c>
      <c r="B706" t="s">
        <v>826</v>
      </c>
      <c r="C706" t="s">
        <v>1121</v>
      </c>
      <c r="D706" t="s">
        <v>98</v>
      </c>
      <c r="E706" t="s">
        <v>4</v>
      </c>
      <c r="F706" s="3">
        <v>0</v>
      </c>
      <c r="G706" s="3">
        <v>0</v>
      </c>
      <c r="H706" s="3">
        <f t="shared" ref="H706:H769" si="11">F706-G706</f>
        <v>0</v>
      </c>
    </row>
    <row r="707" spans="1:8" x14ac:dyDescent="0.3">
      <c r="A707" t="s">
        <v>534</v>
      </c>
      <c r="B707" t="s">
        <v>827</v>
      </c>
      <c r="C707" t="s">
        <v>1122</v>
      </c>
      <c r="D707" t="s">
        <v>98</v>
      </c>
      <c r="E707" t="s">
        <v>2</v>
      </c>
      <c r="F707" s="3">
        <v>0</v>
      </c>
      <c r="G707" s="3">
        <v>0</v>
      </c>
      <c r="H707" s="3">
        <f t="shared" si="11"/>
        <v>0</v>
      </c>
    </row>
    <row r="708" spans="1:8" x14ac:dyDescent="0.3">
      <c r="A708" t="s">
        <v>534</v>
      </c>
      <c r="B708" t="s">
        <v>848</v>
      </c>
      <c r="C708" t="s">
        <v>1106</v>
      </c>
      <c r="D708" t="s">
        <v>34</v>
      </c>
      <c r="E708" t="s">
        <v>2</v>
      </c>
      <c r="F708" s="3">
        <v>0</v>
      </c>
      <c r="G708" s="3">
        <v>0</v>
      </c>
      <c r="H708" s="3">
        <f t="shared" si="11"/>
        <v>0</v>
      </c>
    </row>
    <row r="709" spans="1:8" x14ac:dyDescent="0.3">
      <c r="A709" t="s">
        <v>1296</v>
      </c>
      <c r="B709" t="s">
        <v>1531</v>
      </c>
      <c r="C709" t="s">
        <v>2082</v>
      </c>
      <c r="D709" t="s">
        <v>145</v>
      </c>
      <c r="E709" t="s">
        <v>4</v>
      </c>
      <c r="F709" s="3">
        <v>0</v>
      </c>
      <c r="G709" s="3">
        <v>0</v>
      </c>
      <c r="H709" s="3">
        <f t="shared" si="11"/>
        <v>0</v>
      </c>
    </row>
    <row r="710" spans="1:8" x14ac:dyDescent="0.3">
      <c r="A710" t="s">
        <v>1367</v>
      </c>
      <c r="B710" t="s">
        <v>877</v>
      </c>
      <c r="C710" t="s">
        <v>145</v>
      </c>
      <c r="D710" t="s">
        <v>145</v>
      </c>
      <c r="E710" t="s">
        <v>1</v>
      </c>
      <c r="F710" s="3">
        <v>0</v>
      </c>
      <c r="G710" s="3">
        <v>0</v>
      </c>
      <c r="H710" s="3">
        <f t="shared" si="11"/>
        <v>0</v>
      </c>
    </row>
    <row r="711" spans="1:8" x14ac:dyDescent="0.3">
      <c r="A711" t="s">
        <v>1367</v>
      </c>
      <c r="B711" t="s">
        <v>2882</v>
      </c>
      <c r="C711" t="s">
        <v>145</v>
      </c>
      <c r="D711" t="s">
        <v>145</v>
      </c>
      <c r="E711" t="s">
        <v>1</v>
      </c>
      <c r="F711" s="3">
        <v>0</v>
      </c>
      <c r="G711" s="3">
        <v>0</v>
      </c>
      <c r="H711" s="3">
        <f t="shared" si="11"/>
        <v>0</v>
      </c>
    </row>
    <row r="712" spans="1:8" x14ac:dyDescent="0.3">
      <c r="A712" t="s">
        <v>1367</v>
      </c>
      <c r="B712" t="s">
        <v>1759</v>
      </c>
      <c r="C712" t="s">
        <v>2390</v>
      </c>
      <c r="D712" t="s">
        <v>132</v>
      </c>
      <c r="E712" t="s">
        <v>1</v>
      </c>
      <c r="F712" s="3">
        <v>0</v>
      </c>
      <c r="G712" s="3">
        <v>0</v>
      </c>
      <c r="H712" s="3">
        <f t="shared" si="11"/>
        <v>0</v>
      </c>
    </row>
    <row r="713" spans="1:8" x14ac:dyDescent="0.3">
      <c r="A713" t="s">
        <v>1367</v>
      </c>
      <c r="B713" t="s">
        <v>2880</v>
      </c>
      <c r="C713" t="s">
        <v>2156</v>
      </c>
      <c r="D713" t="s">
        <v>259</v>
      </c>
      <c r="E713" t="s">
        <v>2</v>
      </c>
      <c r="F713" s="3">
        <v>0</v>
      </c>
      <c r="G713" s="3">
        <v>0</v>
      </c>
      <c r="H713" s="3">
        <f t="shared" si="11"/>
        <v>0</v>
      </c>
    </row>
    <row r="714" spans="1:8" x14ac:dyDescent="0.3">
      <c r="A714" t="s">
        <v>1367</v>
      </c>
      <c r="B714" t="s">
        <v>2776</v>
      </c>
      <c r="C714" t="s">
        <v>2830</v>
      </c>
      <c r="D714" t="s">
        <v>126</v>
      </c>
      <c r="E714" t="s">
        <v>1</v>
      </c>
      <c r="F714" s="3">
        <v>0</v>
      </c>
      <c r="G714" s="3">
        <v>0</v>
      </c>
      <c r="H714" s="3">
        <f t="shared" si="11"/>
        <v>0</v>
      </c>
    </row>
    <row r="715" spans="1:8" x14ac:dyDescent="0.3">
      <c r="A715" t="s">
        <v>1367</v>
      </c>
      <c r="B715" t="s">
        <v>2777</v>
      </c>
      <c r="C715" t="s">
        <v>2830</v>
      </c>
      <c r="D715" t="s">
        <v>332</v>
      </c>
      <c r="E715" t="s">
        <v>1</v>
      </c>
      <c r="F715" s="3">
        <v>0</v>
      </c>
      <c r="G715" s="3">
        <v>0</v>
      </c>
      <c r="H715" s="3">
        <f t="shared" si="11"/>
        <v>0</v>
      </c>
    </row>
    <row r="716" spans="1:8" x14ac:dyDescent="0.3">
      <c r="A716" t="s">
        <v>1367</v>
      </c>
      <c r="B716" t="s">
        <v>2997</v>
      </c>
      <c r="C716" t="s">
        <v>3071</v>
      </c>
      <c r="D716" t="s">
        <v>333</v>
      </c>
      <c r="E716" t="s">
        <v>4</v>
      </c>
      <c r="F716" s="3">
        <v>0</v>
      </c>
      <c r="G716" s="3">
        <v>0</v>
      </c>
      <c r="H716" s="3">
        <f t="shared" si="11"/>
        <v>0</v>
      </c>
    </row>
    <row r="717" spans="1:8" x14ac:dyDescent="0.3">
      <c r="A717" t="s">
        <v>2483</v>
      </c>
      <c r="B717" t="s">
        <v>1574</v>
      </c>
      <c r="C717" t="s">
        <v>2363</v>
      </c>
      <c r="D717" t="s">
        <v>241</v>
      </c>
      <c r="E717" t="s">
        <v>1</v>
      </c>
      <c r="F717" s="3">
        <v>0</v>
      </c>
      <c r="G717" s="3">
        <v>0</v>
      </c>
      <c r="H717" s="3">
        <f t="shared" si="11"/>
        <v>0</v>
      </c>
    </row>
    <row r="718" spans="1:8" x14ac:dyDescent="0.3">
      <c r="A718" t="s">
        <v>1459</v>
      </c>
      <c r="B718" t="s">
        <v>2060</v>
      </c>
      <c r="C718" t="s">
        <v>2322</v>
      </c>
      <c r="D718" t="s">
        <v>394</v>
      </c>
      <c r="E718" t="s">
        <v>4</v>
      </c>
      <c r="F718" s="3">
        <v>0</v>
      </c>
      <c r="G718" s="3">
        <v>0</v>
      </c>
      <c r="H718" s="3">
        <f t="shared" si="11"/>
        <v>0</v>
      </c>
    </row>
    <row r="719" spans="1:8" x14ac:dyDescent="0.3">
      <c r="A719" t="s">
        <v>1459</v>
      </c>
      <c r="B719" t="s">
        <v>3044</v>
      </c>
      <c r="C719" t="s">
        <v>3107</v>
      </c>
      <c r="D719" t="s">
        <v>343</v>
      </c>
      <c r="E719" t="s">
        <v>4</v>
      </c>
      <c r="F719" s="3">
        <v>0</v>
      </c>
      <c r="G719" s="3">
        <v>0</v>
      </c>
      <c r="H719" s="3">
        <f t="shared" si="11"/>
        <v>0</v>
      </c>
    </row>
    <row r="720" spans="1:8" x14ac:dyDescent="0.3">
      <c r="A720" t="s">
        <v>489</v>
      </c>
      <c r="B720" t="s">
        <v>2747</v>
      </c>
      <c r="C720" t="s">
        <v>2364</v>
      </c>
      <c r="D720" t="s">
        <v>48</v>
      </c>
      <c r="E720" t="s">
        <v>1</v>
      </c>
      <c r="F720" s="3">
        <v>0</v>
      </c>
      <c r="G720" s="3">
        <v>0</v>
      </c>
      <c r="H720" s="3">
        <f t="shared" si="11"/>
        <v>0</v>
      </c>
    </row>
    <row r="721" spans="1:8" x14ac:dyDescent="0.3">
      <c r="A721" t="s">
        <v>489</v>
      </c>
      <c r="B721" t="s">
        <v>1607</v>
      </c>
      <c r="C721" t="s">
        <v>2364</v>
      </c>
      <c r="D721" t="s">
        <v>48</v>
      </c>
      <c r="E721" t="s">
        <v>1</v>
      </c>
      <c r="F721" s="3">
        <v>0</v>
      </c>
      <c r="G721" s="3">
        <v>0</v>
      </c>
      <c r="H721" s="3">
        <f t="shared" si="11"/>
        <v>0</v>
      </c>
    </row>
    <row r="722" spans="1:8" x14ac:dyDescent="0.3">
      <c r="A722" t="s">
        <v>489</v>
      </c>
      <c r="B722" t="s">
        <v>1727</v>
      </c>
      <c r="C722" t="s">
        <v>2364</v>
      </c>
      <c r="D722" t="s">
        <v>48</v>
      </c>
      <c r="E722" t="s">
        <v>1</v>
      </c>
      <c r="F722" s="3">
        <v>0</v>
      </c>
      <c r="G722" s="3">
        <v>0</v>
      </c>
      <c r="H722" s="3">
        <f t="shared" si="11"/>
        <v>0</v>
      </c>
    </row>
    <row r="723" spans="1:8" x14ac:dyDescent="0.3">
      <c r="A723" t="s">
        <v>489</v>
      </c>
      <c r="B723" t="s">
        <v>1576</v>
      </c>
      <c r="C723" t="s">
        <v>2364</v>
      </c>
      <c r="D723" t="s">
        <v>48</v>
      </c>
      <c r="E723" t="s">
        <v>1</v>
      </c>
      <c r="F723" s="3">
        <v>0</v>
      </c>
      <c r="G723" s="3">
        <v>0</v>
      </c>
      <c r="H723" s="3">
        <f t="shared" si="11"/>
        <v>0</v>
      </c>
    </row>
    <row r="724" spans="1:8" x14ac:dyDescent="0.3">
      <c r="A724" t="s">
        <v>489</v>
      </c>
      <c r="B724" t="s">
        <v>755</v>
      </c>
      <c r="C724" t="s">
        <v>1088</v>
      </c>
      <c r="D724" t="s">
        <v>48</v>
      </c>
      <c r="E724" t="s">
        <v>4</v>
      </c>
      <c r="F724" s="3">
        <v>0</v>
      </c>
      <c r="G724" s="3">
        <v>0</v>
      </c>
      <c r="H724" s="3">
        <f t="shared" si="11"/>
        <v>0</v>
      </c>
    </row>
    <row r="725" spans="1:8" x14ac:dyDescent="0.3">
      <c r="A725" t="s">
        <v>490</v>
      </c>
      <c r="B725" t="s">
        <v>756</v>
      </c>
      <c r="C725" t="s">
        <v>1089</v>
      </c>
      <c r="D725" t="s">
        <v>49</v>
      </c>
      <c r="E725" t="s">
        <v>2</v>
      </c>
      <c r="F725" s="3">
        <v>0</v>
      </c>
      <c r="G725" s="3">
        <v>0</v>
      </c>
      <c r="H725" s="3">
        <f t="shared" si="11"/>
        <v>0</v>
      </c>
    </row>
    <row r="726" spans="1:8" x14ac:dyDescent="0.3">
      <c r="A726" t="s">
        <v>2956</v>
      </c>
      <c r="B726" t="s">
        <v>3018</v>
      </c>
      <c r="C726" t="s">
        <v>3090</v>
      </c>
      <c r="D726" t="s">
        <v>3091</v>
      </c>
      <c r="E726" t="s">
        <v>4</v>
      </c>
      <c r="F726" s="3">
        <v>0</v>
      </c>
      <c r="G726" s="3">
        <v>0</v>
      </c>
      <c r="H726" s="3">
        <f t="shared" si="11"/>
        <v>0</v>
      </c>
    </row>
    <row r="727" spans="1:8" x14ac:dyDescent="0.3">
      <c r="A727" t="s">
        <v>482</v>
      </c>
      <c r="B727" t="s">
        <v>738</v>
      </c>
      <c r="C727" t="s">
        <v>1079</v>
      </c>
      <c r="D727" t="s">
        <v>28</v>
      </c>
      <c r="E727" t="s">
        <v>2</v>
      </c>
      <c r="F727" s="3">
        <v>0</v>
      </c>
      <c r="G727" s="3">
        <v>0</v>
      </c>
      <c r="H727" s="3">
        <f t="shared" si="11"/>
        <v>0</v>
      </c>
    </row>
    <row r="728" spans="1:8" x14ac:dyDescent="0.3">
      <c r="A728" t="s">
        <v>1403</v>
      </c>
      <c r="B728" t="s">
        <v>952</v>
      </c>
      <c r="C728" t="s">
        <v>1179</v>
      </c>
      <c r="D728" t="s">
        <v>166</v>
      </c>
      <c r="E728" t="s">
        <v>2</v>
      </c>
      <c r="F728" s="3">
        <v>0</v>
      </c>
      <c r="G728" s="3">
        <v>0</v>
      </c>
      <c r="H728" s="3">
        <f t="shared" si="11"/>
        <v>0</v>
      </c>
    </row>
    <row r="729" spans="1:8" x14ac:dyDescent="0.3">
      <c r="A729" t="s">
        <v>1403</v>
      </c>
      <c r="B729" t="s">
        <v>1901</v>
      </c>
      <c r="C729" t="s">
        <v>2079</v>
      </c>
      <c r="D729" t="s">
        <v>145</v>
      </c>
      <c r="E729" t="s">
        <v>1</v>
      </c>
      <c r="F729" s="3">
        <v>0</v>
      </c>
      <c r="G729" s="3">
        <v>0</v>
      </c>
      <c r="H729" s="3">
        <f t="shared" si="11"/>
        <v>0</v>
      </c>
    </row>
    <row r="730" spans="1:8" x14ac:dyDescent="0.3">
      <c r="A730" t="s">
        <v>2959</v>
      </c>
      <c r="B730" t="s">
        <v>3021</v>
      </c>
      <c r="C730" t="s">
        <v>1116</v>
      </c>
      <c r="D730" t="s">
        <v>191</v>
      </c>
      <c r="E730" t="s">
        <v>1</v>
      </c>
      <c r="F730" s="3">
        <v>0</v>
      </c>
      <c r="G730" s="3">
        <v>0</v>
      </c>
      <c r="H730" s="3">
        <f t="shared" si="11"/>
        <v>0</v>
      </c>
    </row>
    <row r="731" spans="1:8" x14ac:dyDescent="0.3">
      <c r="A731" t="s">
        <v>2959</v>
      </c>
      <c r="B731" t="s">
        <v>3021</v>
      </c>
      <c r="C731" t="s">
        <v>1116</v>
      </c>
      <c r="D731" t="s">
        <v>175</v>
      </c>
      <c r="E731" t="s">
        <v>1</v>
      </c>
      <c r="F731" s="3">
        <v>0</v>
      </c>
      <c r="G731" s="3">
        <v>0</v>
      </c>
      <c r="H731" s="3">
        <f t="shared" si="11"/>
        <v>0</v>
      </c>
    </row>
    <row r="732" spans="1:8" x14ac:dyDescent="0.3">
      <c r="A732" t="s">
        <v>2522</v>
      </c>
      <c r="B732" t="s">
        <v>3022</v>
      </c>
      <c r="C732" t="s">
        <v>1213</v>
      </c>
      <c r="D732" t="s">
        <v>64</v>
      </c>
      <c r="E732" t="s">
        <v>1</v>
      </c>
      <c r="F732" s="3">
        <v>0</v>
      </c>
      <c r="G732" s="3">
        <v>0</v>
      </c>
      <c r="H732" s="3">
        <f t="shared" si="11"/>
        <v>0</v>
      </c>
    </row>
    <row r="733" spans="1:8" x14ac:dyDescent="0.3">
      <c r="A733" t="s">
        <v>2522</v>
      </c>
      <c r="B733" t="s">
        <v>2596</v>
      </c>
      <c r="C733" t="s">
        <v>2615</v>
      </c>
      <c r="D733" t="s">
        <v>47</v>
      </c>
      <c r="E733" t="s">
        <v>2</v>
      </c>
      <c r="F733" s="3">
        <v>0</v>
      </c>
      <c r="G733" s="3">
        <v>0</v>
      </c>
      <c r="H733" s="3">
        <f t="shared" si="11"/>
        <v>0</v>
      </c>
    </row>
    <row r="734" spans="1:8" x14ac:dyDescent="0.3">
      <c r="A734" t="s">
        <v>2522</v>
      </c>
      <c r="B734" t="s">
        <v>3023</v>
      </c>
      <c r="C734" t="s">
        <v>1213</v>
      </c>
      <c r="D734" t="s">
        <v>121</v>
      </c>
      <c r="E734" t="s">
        <v>1</v>
      </c>
      <c r="F734" s="3">
        <v>0</v>
      </c>
      <c r="G734" s="3">
        <v>0</v>
      </c>
      <c r="H734" s="3">
        <f t="shared" si="11"/>
        <v>0</v>
      </c>
    </row>
    <row r="735" spans="1:8" x14ac:dyDescent="0.3">
      <c r="A735" t="s">
        <v>2522</v>
      </c>
      <c r="B735" t="s">
        <v>3024</v>
      </c>
      <c r="C735" t="s">
        <v>1213</v>
      </c>
      <c r="D735" t="s">
        <v>175</v>
      </c>
      <c r="E735" t="s">
        <v>1</v>
      </c>
      <c r="F735" s="3">
        <v>0</v>
      </c>
      <c r="G735" s="3">
        <v>0</v>
      </c>
      <c r="H735" s="3">
        <f t="shared" si="11"/>
        <v>0</v>
      </c>
    </row>
    <row r="736" spans="1:8" x14ac:dyDescent="0.3">
      <c r="A736" t="s">
        <v>2960</v>
      </c>
      <c r="B736" t="s">
        <v>3025</v>
      </c>
      <c r="C736" t="s">
        <v>1204</v>
      </c>
      <c r="D736" t="s">
        <v>150</v>
      </c>
      <c r="E736" t="s">
        <v>1</v>
      </c>
      <c r="F736" s="3">
        <v>0</v>
      </c>
      <c r="G736" s="3">
        <v>0</v>
      </c>
      <c r="H736" s="3">
        <f t="shared" si="11"/>
        <v>0</v>
      </c>
    </row>
    <row r="737" spans="1:8" x14ac:dyDescent="0.3">
      <c r="A737" t="s">
        <v>2960</v>
      </c>
      <c r="B737" t="s">
        <v>3030</v>
      </c>
      <c r="C737" t="s">
        <v>1204</v>
      </c>
      <c r="D737" t="s">
        <v>3094</v>
      </c>
      <c r="E737" t="s">
        <v>1</v>
      </c>
      <c r="F737" s="3">
        <v>0</v>
      </c>
      <c r="G737" s="3">
        <v>0</v>
      </c>
      <c r="H737" s="3">
        <f t="shared" si="11"/>
        <v>0</v>
      </c>
    </row>
    <row r="738" spans="1:8" x14ac:dyDescent="0.3">
      <c r="A738" t="s">
        <v>2960</v>
      </c>
      <c r="B738" t="s">
        <v>2019</v>
      </c>
      <c r="C738" t="s">
        <v>1204</v>
      </c>
      <c r="D738" t="s">
        <v>68</v>
      </c>
      <c r="E738" t="s">
        <v>1</v>
      </c>
      <c r="F738" s="3">
        <v>0</v>
      </c>
      <c r="G738" s="3">
        <v>0</v>
      </c>
      <c r="H738" s="3">
        <f t="shared" si="11"/>
        <v>0</v>
      </c>
    </row>
    <row r="739" spans="1:8" x14ac:dyDescent="0.3">
      <c r="A739" t="s">
        <v>2960</v>
      </c>
      <c r="B739" t="s">
        <v>3029</v>
      </c>
      <c r="C739" t="s">
        <v>1204</v>
      </c>
      <c r="D739" t="s">
        <v>2178</v>
      </c>
      <c r="E739" t="s">
        <v>1</v>
      </c>
      <c r="F739" s="3">
        <v>0</v>
      </c>
      <c r="G739" s="3">
        <v>0</v>
      </c>
      <c r="H739" s="3">
        <f t="shared" si="11"/>
        <v>0</v>
      </c>
    </row>
    <row r="740" spans="1:8" x14ac:dyDescent="0.3">
      <c r="A740" t="s">
        <v>2960</v>
      </c>
      <c r="B740" t="s">
        <v>3026</v>
      </c>
      <c r="C740" t="s">
        <v>1204</v>
      </c>
      <c r="D740" t="s">
        <v>136</v>
      </c>
      <c r="E740" t="s">
        <v>1</v>
      </c>
      <c r="F740" s="3">
        <v>0</v>
      </c>
      <c r="G740" s="3">
        <v>0</v>
      </c>
      <c r="H740" s="3">
        <f t="shared" si="11"/>
        <v>0</v>
      </c>
    </row>
    <row r="741" spans="1:8" x14ac:dyDescent="0.3">
      <c r="A741" t="s">
        <v>2960</v>
      </c>
      <c r="B741" t="s">
        <v>877</v>
      </c>
      <c r="C741" t="s">
        <v>1204</v>
      </c>
      <c r="D741" t="s">
        <v>333</v>
      </c>
      <c r="E741" t="s">
        <v>1</v>
      </c>
      <c r="F741" s="3">
        <v>0</v>
      </c>
      <c r="G741" s="3">
        <v>0</v>
      </c>
      <c r="H741" s="3">
        <f t="shared" si="11"/>
        <v>0</v>
      </c>
    </row>
    <row r="742" spans="1:8" x14ac:dyDescent="0.3">
      <c r="A742" t="s">
        <v>2960</v>
      </c>
      <c r="B742" t="s">
        <v>3027</v>
      </c>
      <c r="C742" t="s">
        <v>1204</v>
      </c>
      <c r="D742" t="s">
        <v>129</v>
      </c>
      <c r="E742" t="s">
        <v>1</v>
      </c>
      <c r="F742" s="3">
        <v>0</v>
      </c>
      <c r="G742" s="3">
        <v>0</v>
      </c>
      <c r="H742" s="3">
        <f t="shared" si="11"/>
        <v>0</v>
      </c>
    </row>
    <row r="743" spans="1:8" x14ac:dyDescent="0.3">
      <c r="A743" t="s">
        <v>2960</v>
      </c>
      <c r="B743" t="s">
        <v>3031</v>
      </c>
      <c r="C743" t="s">
        <v>1204</v>
      </c>
      <c r="D743" t="s">
        <v>47</v>
      </c>
      <c r="E743" t="s">
        <v>1</v>
      </c>
      <c r="F743" s="3">
        <v>0</v>
      </c>
      <c r="G743" s="3">
        <v>0</v>
      </c>
      <c r="H743" s="3">
        <f t="shared" si="11"/>
        <v>0</v>
      </c>
    </row>
    <row r="744" spans="1:8" x14ac:dyDescent="0.3">
      <c r="A744" t="s">
        <v>2960</v>
      </c>
      <c r="B744" t="s">
        <v>3032</v>
      </c>
      <c r="C744" t="s">
        <v>1204</v>
      </c>
      <c r="D744" t="s">
        <v>175</v>
      </c>
      <c r="E744" t="s">
        <v>1</v>
      </c>
      <c r="F744" s="3">
        <v>0</v>
      </c>
      <c r="G744" s="3">
        <v>0</v>
      </c>
      <c r="H744" s="3">
        <f t="shared" si="11"/>
        <v>0</v>
      </c>
    </row>
    <row r="745" spans="1:8" x14ac:dyDescent="0.3">
      <c r="A745" t="s">
        <v>2960</v>
      </c>
      <c r="B745" t="s">
        <v>3028</v>
      </c>
      <c r="C745" t="s">
        <v>1204</v>
      </c>
      <c r="D745" t="s">
        <v>3093</v>
      </c>
      <c r="E745" t="s">
        <v>1</v>
      </c>
      <c r="F745" s="3">
        <v>0</v>
      </c>
      <c r="G745" s="3">
        <v>0</v>
      </c>
      <c r="H745" s="3">
        <f t="shared" si="11"/>
        <v>0</v>
      </c>
    </row>
    <row r="746" spans="1:8" x14ac:dyDescent="0.3">
      <c r="A746" t="s">
        <v>2960</v>
      </c>
      <c r="B746" t="s">
        <v>2027</v>
      </c>
      <c r="C746" t="s">
        <v>1204</v>
      </c>
      <c r="D746" t="s">
        <v>191</v>
      </c>
      <c r="E746" t="s">
        <v>1</v>
      </c>
      <c r="F746" s="3">
        <v>0</v>
      </c>
      <c r="G746" s="3">
        <v>0</v>
      </c>
      <c r="H746" s="3">
        <f t="shared" si="11"/>
        <v>0</v>
      </c>
    </row>
    <row r="747" spans="1:8" x14ac:dyDescent="0.3">
      <c r="A747" t="s">
        <v>657</v>
      </c>
      <c r="B747" t="s">
        <v>3026</v>
      </c>
      <c r="C747" t="s">
        <v>1205</v>
      </c>
      <c r="D747" t="s">
        <v>136</v>
      </c>
      <c r="E747" t="s">
        <v>1</v>
      </c>
      <c r="F747" s="3">
        <v>0</v>
      </c>
      <c r="G747" s="3">
        <v>0</v>
      </c>
      <c r="H747" s="3">
        <f t="shared" si="11"/>
        <v>0</v>
      </c>
    </row>
    <row r="748" spans="1:8" x14ac:dyDescent="0.3">
      <c r="A748" t="s">
        <v>657</v>
      </c>
      <c r="B748" t="s">
        <v>877</v>
      </c>
      <c r="C748" t="s">
        <v>1205</v>
      </c>
      <c r="D748" t="s">
        <v>333</v>
      </c>
      <c r="E748" t="s">
        <v>1</v>
      </c>
      <c r="F748" s="3">
        <v>0</v>
      </c>
      <c r="G748" s="3">
        <v>0</v>
      </c>
      <c r="H748" s="3">
        <f t="shared" si="11"/>
        <v>0</v>
      </c>
    </row>
    <row r="749" spans="1:8" x14ac:dyDescent="0.3">
      <c r="A749" t="s">
        <v>657</v>
      </c>
      <c r="B749" t="s">
        <v>3034</v>
      </c>
      <c r="C749" t="s">
        <v>1205</v>
      </c>
      <c r="D749" t="s">
        <v>3096</v>
      </c>
      <c r="E749" t="s">
        <v>1</v>
      </c>
      <c r="F749" s="3">
        <v>0</v>
      </c>
      <c r="G749" s="3">
        <v>0</v>
      </c>
      <c r="H749" s="3">
        <f t="shared" si="11"/>
        <v>0</v>
      </c>
    </row>
    <row r="750" spans="1:8" x14ac:dyDescent="0.3">
      <c r="A750" t="s">
        <v>657</v>
      </c>
      <c r="B750" t="s">
        <v>3033</v>
      </c>
      <c r="C750" t="s">
        <v>3095</v>
      </c>
      <c r="D750" t="s">
        <v>70</v>
      </c>
      <c r="E750" t="s">
        <v>1</v>
      </c>
      <c r="F750" s="3">
        <v>0</v>
      </c>
      <c r="G750" s="3">
        <v>0</v>
      </c>
      <c r="H750" s="3">
        <f t="shared" si="11"/>
        <v>0</v>
      </c>
    </row>
    <row r="751" spans="1:8" x14ac:dyDescent="0.3">
      <c r="A751" t="s">
        <v>657</v>
      </c>
      <c r="B751" t="s">
        <v>3035</v>
      </c>
      <c r="C751" t="s">
        <v>3097</v>
      </c>
      <c r="D751" t="s">
        <v>2178</v>
      </c>
      <c r="E751" t="s">
        <v>1</v>
      </c>
      <c r="F751" s="3">
        <v>0</v>
      </c>
      <c r="G751" s="3">
        <v>0</v>
      </c>
      <c r="H751" s="3">
        <f t="shared" si="11"/>
        <v>0</v>
      </c>
    </row>
    <row r="752" spans="1:8" x14ac:dyDescent="0.3">
      <c r="A752" t="s">
        <v>657</v>
      </c>
      <c r="B752" t="s">
        <v>883</v>
      </c>
      <c r="C752" t="s">
        <v>1152</v>
      </c>
      <c r="D752" t="s">
        <v>121</v>
      </c>
      <c r="E752" t="s">
        <v>2</v>
      </c>
      <c r="F752" s="3">
        <v>0</v>
      </c>
      <c r="G752" s="3">
        <v>0</v>
      </c>
      <c r="H752" s="3">
        <f t="shared" si="11"/>
        <v>0</v>
      </c>
    </row>
    <row r="753" spans="1:8" x14ac:dyDescent="0.3">
      <c r="A753" t="s">
        <v>657</v>
      </c>
      <c r="B753" t="s">
        <v>3027</v>
      </c>
      <c r="C753" t="s">
        <v>1205</v>
      </c>
      <c r="D753" t="s">
        <v>129</v>
      </c>
      <c r="E753" t="s">
        <v>1</v>
      </c>
      <c r="F753" s="3">
        <v>0</v>
      </c>
      <c r="G753" s="3">
        <v>0</v>
      </c>
      <c r="H753" s="3">
        <f t="shared" si="11"/>
        <v>0</v>
      </c>
    </row>
    <row r="754" spans="1:8" x14ac:dyDescent="0.3">
      <c r="A754" t="s">
        <v>657</v>
      </c>
      <c r="B754" t="s">
        <v>3031</v>
      </c>
      <c r="C754" t="s">
        <v>1205</v>
      </c>
      <c r="D754" t="s">
        <v>47</v>
      </c>
      <c r="E754" t="s">
        <v>1</v>
      </c>
      <c r="F754" s="3">
        <v>0</v>
      </c>
      <c r="G754" s="3">
        <v>0</v>
      </c>
      <c r="H754" s="3">
        <f t="shared" si="11"/>
        <v>0</v>
      </c>
    </row>
    <row r="755" spans="1:8" x14ac:dyDescent="0.3">
      <c r="A755" t="s">
        <v>657</v>
      </c>
      <c r="B755" t="s">
        <v>3032</v>
      </c>
      <c r="C755" t="s">
        <v>1205</v>
      </c>
      <c r="D755" t="s">
        <v>175</v>
      </c>
      <c r="E755" t="s">
        <v>1</v>
      </c>
      <c r="F755" s="3">
        <v>0</v>
      </c>
      <c r="G755" s="3">
        <v>0</v>
      </c>
      <c r="H755" s="3">
        <f t="shared" si="11"/>
        <v>0</v>
      </c>
    </row>
    <row r="756" spans="1:8" x14ac:dyDescent="0.3">
      <c r="A756" t="s">
        <v>657</v>
      </c>
      <c r="B756" t="s">
        <v>2027</v>
      </c>
      <c r="C756" t="s">
        <v>1205</v>
      </c>
      <c r="D756" t="s">
        <v>191</v>
      </c>
      <c r="E756" t="s">
        <v>1</v>
      </c>
      <c r="F756" s="3">
        <v>0</v>
      </c>
      <c r="G756" s="3">
        <v>0</v>
      </c>
      <c r="H756" s="3">
        <f t="shared" si="11"/>
        <v>0</v>
      </c>
    </row>
    <row r="757" spans="1:8" x14ac:dyDescent="0.3">
      <c r="A757" t="s">
        <v>658</v>
      </c>
      <c r="B757" t="s">
        <v>2002</v>
      </c>
      <c r="C757" t="s">
        <v>1206</v>
      </c>
      <c r="D757" t="s">
        <v>2270</v>
      </c>
      <c r="E757" t="s">
        <v>1</v>
      </c>
      <c r="F757" s="3">
        <v>0</v>
      </c>
      <c r="G757" s="3">
        <v>0</v>
      </c>
      <c r="H757" s="3">
        <f t="shared" si="11"/>
        <v>0</v>
      </c>
    </row>
    <row r="758" spans="1:8" x14ac:dyDescent="0.3">
      <c r="A758" t="s">
        <v>658</v>
      </c>
      <c r="B758" t="s">
        <v>2006</v>
      </c>
      <c r="C758" t="s">
        <v>1214</v>
      </c>
      <c r="D758" t="s">
        <v>175</v>
      </c>
      <c r="E758" t="s">
        <v>2</v>
      </c>
      <c r="F758" s="3">
        <v>0</v>
      </c>
      <c r="G758" s="3">
        <v>0</v>
      </c>
      <c r="H758" s="3">
        <f t="shared" si="11"/>
        <v>0</v>
      </c>
    </row>
    <row r="759" spans="1:8" x14ac:dyDescent="0.3">
      <c r="A759" t="s">
        <v>658</v>
      </c>
      <c r="B759" t="s">
        <v>2598</v>
      </c>
      <c r="C759" t="s">
        <v>1214</v>
      </c>
      <c r="D759" t="s">
        <v>189</v>
      </c>
      <c r="E759" t="s">
        <v>2</v>
      </c>
      <c r="F759" s="3">
        <v>0</v>
      </c>
      <c r="G759" s="3">
        <v>0</v>
      </c>
      <c r="H759" s="3">
        <f t="shared" si="11"/>
        <v>0</v>
      </c>
    </row>
    <row r="760" spans="1:8" x14ac:dyDescent="0.3">
      <c r="A760" t="s">
        <v>1443</v>
      </c>
      <c r="B760" t="s">
        <v>2012</v>
      </c>
      <c r="C760" t="s">
        <v>2274</v>
      </c>
      <c r="D760" t="s">
        <v>2281</v>
      </c>
      <c r="E760" t="s">
        <v>1</v>
      </c>
      <c r="F760" s="3">
        <v>0</v>
      </c>
      <c r="G760" s="3">
        <v>0</v>
      </c>
      <c r="H760" s="3">
        <f t="shared" si="11"/>
        <v>0</v>
      </c>
    </row>
    <row r="761" spans="1:8" x14ac:dyDescent="0.3">
      <c r="A761" t="s">
        <v>1444</v>
      </c>
      <c r="B761" t="s">
        <v>2024</v>
      </c>
      <c r="C761" t="s">
        <v>2288</v>
      </c>
      <c r="D761" t="s">
        <v>2292</v>
      </c>
      <c r="E761" t="s">
        <v>1</v>
      </c>
      <c r="F761" s="3">
        <v>0</v>
      </c>
      <c r="G761" s="3">
        <v>0</v>
      </c>
      <c r="H761" s="3">
        <f t="shared" si="11"/>
        <v>0</v>
      </c>
    </row>
    <row r="762" spans="1:8" x14ac:dyDescent="0.3">
      <c r="A762" t="s">
        <v>1444</v>
      </c>
      <c r="B762" t="s">
        <v>2023</v>
      </c>
      <c r="C762" t="s">
        <v>2288</v>
      </c>
      <c r="D762" t="s">
        <v>2291</v>
      </c>
      <c r="E762" t="s">
        <v>1</v>
      </c>
      <c r="F762" s="3">
        <v>0</v>
      </c>
      <c r="G762" s="3">
        <v>0</v>
      </c>
      <c r="H762" s="3">
        <f t="shared" si="11"/>
        <v>0</v>
      </c>
    </row>
    <row r="763" spans="1:8" x14ac:dyDescent="0.3">
      <c r="A763" t="s">
        <v>1444</v>
      </c>
      <c r="B763" t="s">
        <v>2014</v>
      </c>
      <c r="C763" t="s">
        <v>2288</v>
      </c>
      <c r="D763" t="s">
        <v>2283</v>
      </c>
      <c r="E763" t="s">
        <v>1</v>
      </c>
      <c r="F763" s="3">
        <v>0</v>
      </c>
      <c r="G763" s="3">
        <v>0</v>
      </c>
      <c r="H763" s="3">
        <f t="shared" si="11"/>
        <v>0</v>
      </c>
    </row>
    <row r="764" spans="1:8" x14ac:dyDescent="0.3">
      <c r="A764" t="s">
        <v>1444</v>
      </c>
      <c r="B764" t="s">
        <v>1998</v>
      </c>
      <c r="C764" t="s">
        <v>2288</v>
      </c>
      <c r="D764" t="s">
        <v>2266</v>
      </c>
      <c r="E764" t="s">
        <v>1</v>
      </c>
      <c r="F764" s="3">
        <v>0</v>
      </c>
      <c r="G764" s="3">
        <v>0</v>
      </c>
      <c r="H764" s="3">
        <f t="shared" si="11"/>
        <v>0</v>
      </c>
    </row>
    <row r="765" spans="1:8" x14ac:dyDescent="0.3">
      <c r="A765" t="s">
        <v>1444</v>
      </c>
      <c r="B765" t="s">
        <v>2013</v>
      </c>
      <c r="C765" t="s">
        <v>2288</v>
      </c>
      <c r="D765" t="s">
        <v>2282</v>
      </c>
      <c r="E765" t="s">
        <v>1</v>
      </c>
      <c r="F765" s="3">
        <v>0</v>
      </c>
      <c r="G765" s="3">
        <v>0</v>
      </c>
      <c r="H765" s="3">
        <f t="shared" si="11"/>
        <v>0</v>
      </c>
    </row>
    <row r="766" spans="1:8" x14ac:dyDescent="0.3">
      <c r="A766" t="s">
        <v>1444</v>
      </c>
      <c r="B766" t="s">
        <v>2018</v>
      </c>
      <c r="C766" t="s">
        <v>2288</v>
      </c>
      <c r="D766" t="s">
        <v>2287</v>
      </c>
      <c r="E766" t="s">
        <v>1</v>
      </c>
      <c r="F766" s="3">
        <v>0</v>
      </c>
      <c r="G766" s="3">
        <v>0</v>
      </c>
      <c r="H766" s="3">
        <f t="shared" si="11"/>
        <v>0</v>
      </c>
    </row>
    <row r="767" spans="1:8" x14ac:dyDescent="0.3">
      <c r="A767" t="s">
        <v>1444</v>
      </c>
      <c r="B767" t="s">
        <v>2022</v>
      </c>
      <c r="C767" t="s">
        <v>2288</v>
      </c>
      <c r="D767" t="s">
        <v>2290</v>
      </c>
      <c r="E767" t="s">
        <v>1</v>
      </c>
      <c r="F767" s="3">
        <v>0</v>
      </c>
      <c r="G767" s="3">
        <v>0</v>
      </c>
      <c r="H767" s="3">
        <f t="shared" si="11"/>
        <v>0</v>
      </c>
    </row>
    <row r="768" spans="1:8" x14ac:dyDescent="0.3">
      <c r="A768" t="s">
        <v>1445</v>
      </c>
      <c r="B768" t="s">
        <v>2903</v>
      </c>
      <c r="C768" t="s">
        <v>2304</v>
      </c>
      <c r="D768" t="s">
        <v>175</v>
      </c>
      <c r="E768" t="s">
        <v>2</v>
      </c>
      <c r="F768" s="3">
        <v>0</v>
      </c>
      <c r="G768" s="3">
        <v>0</v>
      </c>
      <c r="H768" s="3">
        <f t="shared" si="11"/>
        <v>0</v>
      </c>
    </row>
    <row r="769" spans="1:8" x14ac:dyDescent="0.3">
      <c r="A769" t="s">
        <v>1445</v>
      </c>
      <c r="B769" t="s">
        <v>1980</v>
      </c>
      <c r="C769" t="s">
        <v>2253</v>
      </c>
      <c r="D769" t="s">
        <v>203</v>
      </c>
      <c r="E769" t="s">
        <v>3</v>
      </c>
      <c r="F769" s="3">
        <v>0</v>
      </c>
      <c r="G769" s="3">
        <v>0</v>
      </c>
      <c r="H769" s="3">
        <f t="shared" si="11"/>
        <v>0</v>
      </c>
    </row>
    <row r="770" spans="1:8" x14ac:dyDescent="0.3">
      <c r="A770" t="s">
        <v>1445</v>
      </c>
      <c r="B770" t="s">
        <v>2027</v>
      </c>
      <c r="C770" t="s">
        <v>2294</v>
      </c>
      <c r="D770" t="s">
        <v>191</v>
      </c>
      <c r="E770" t="s">
        <v>1</v>
      </c>
      <c r="F770" s="3">
        <v>0</v>
      </c>
      <c r="G770" s="3">
        <v>0</v>
      </c>
      <c r="H770" s="3">
        <f t="shared" ref="H770:H833" si="12">F770-G770</f>
        <v>0</v>
      </c>
    </row>
    <row r="771" spans="1:8" x14ac:dyDescent="0.3">
      <c r="A771" t="s">
        <v>2848</v>
      </c>
      <c r="B771" t="s">
        <v>2904</v>
      </c>
      <c r="C771" t="s">
        <v>2297</v>
      </c>
      <c r="D771" t="s">
        <v>145</v>
      </c>
      <c r="E771" t="s">
        <v>1</v>
      </c>
      <c r="F771" s="3">
        <v>0</v>
      </c>
      <c r="G771" s="3">
        <v>0</v>
      </c>
      <c r="H771" s="3">
        <f t="shared" si="12"/>
        <v>0</v>
      </c>
    </row>
    <row r="772" spans="1:8" x14ac:dyDescent="0.3">
      <c r="A772" t="s">
        <v>1446</v>
      </c>
      <c r="B772" t="s">
        <v>2035</v>
      </c>
      <c r="C772" t="s">
        <v>2303</v>
      </c>
      <c r="D772" t="s">
        <v>175</v>
      </c>
      <c r="E772" t="s">
        <v>3</v>
      </c>
      <c r="F772" s="3">
        <v>0</v>
      </c>
      <c r="G772" s="3">
        <v>0</v>
      </c>
      <c r="H772" s="3">
        <f t="shared" si="12"/>
        <v>0</v>
      </c>
    </row>
    <row r="773" spans="1:8" x14ac:dyDescent="0.3">
      <c r="A773" t="s">
        <v>1446</v>
      </c>
      <c r="B773" t="s">
        <v>2032</v>
      </c>
      <c r="C773" t="s">
        <v>145</v>
      </c>
      <c r="D773" t="s">
        <v>145</v>
      </c>
      <c r="E773" t="s">
        <v>3</v>
      </c>
      <c r="F773" s="3">
        <v>0</v>
      </c>
      <c r="G773" s="3">
        <v>0</v>
      </c>
      <c r="H773" s="3">
        <f t="shared" si="12"/>
        <v>0</v>
      </c>
    </row>
    <row r="774" spans="1:8" x14ac:dyDescent="0.3">
      <c r="A774" t="s">
        <v>1446</v>
      </c>
      <c r="B774" t="s">
        <v>1999</v>
      </c>
      <c r="C774" t="s">
        <v>2297</v>
      </c>
      <c r="D774" t="s">
        <v>2275</v>
      </c>
      <c r="E774" t="s">
        <v>1</v>
      </c>
      <c r="F774" s="3">
        <v>0</v>
      </c>
      <c r="G774" s="3">
        <v>0</v>
      </c>
      <c r="H774" s="3">
        <f t="shared" si="12"/>
        <v>0</v>
      </c>
    </row>
    <row r="775" spans="1:8" x14ac:dyDescent="0.3">
      <c r="A775" t="s">
        <v>1446</v>
      </c>
      <c r="B775" t="s">
        <v>1999</v>
      </c>
      <c r="C775" t="s">
        <v>2298</v>
      </c>
      <c r="D775" t="s">
        <v>2275</v>
      </c>
      <c r="E775" t="s">
        <v>1</v>
      </c>
      <c r="F775" s="3">
        <v>0</v>
      </c>
      <c r="G775" s="3">
        <v>0</v>
      </c>
      <c r="H775" s="3">
        <f t="shared" si="12"/>
        <v>0</v>
      </c>
    </row>
    <row r="776" spans="1:8" x14ac:dyDescent="0.3">
      <c r="A776" t="s">
        <v>1446</v>
      </c>
      <c r="B776" t="s">
        <v>2028</v>
      </c>
      <c r="C776" t="s">
        <v>2299</v>
      </c>
      <c r="D776" t="s">
        <v>2275</v>
      </c>
      <c r="E776" t="s">
        <v>1</v>
      </c>
      <c r="F776" s="3">
        <v>0</v>
      </c>
      <c r="G776" s="3">
        <v>0</v>
      </c>
      <c r="H776" s="3">
        <f t="shared" si="12"/>
        <v>0</v>
      </c>
    </row>
    <row r="777" spans="1:8" x14ac:dyDescent="0.3">
      <c r="A777" t="s">
        <v>1446</v>
      </c>
      <c r="B777" t="s">
        <v>2030</v>
      </c>
      <c r="C777" t="s">
        <v>2299</v>
      </c>
      <c r="D777" t="s">
        <v>2284</v>
      </c>
      <c r="E777" t="s">
        <v>1</v>
      </c>
      <c r="F777" s="3">
        <v>0</v>
      </c>
      <c r="G777" s="3">
        <v>0</v>
      </c>
      <c r="H777" s="3">
        <f t="shared" si="12"/>
        <v>0</v>
      </c>
    </row>
    <row r="778" spans="1:8" x14ac:dyDescent="0.3">
      <c r="A778" t="s">
        <v>1446</v>
      </c>
      <c r="B778" t="s">
        <v>2015</v>
      </c>
      <c r="C778" t="s">
        <v>2297</v>
      </c>
      <c r="D778" t="s">
        <v>2284</v>
      </c>
      <c r="E778" t="s">
        <v>1</v>
      </c>
      <c r="F778" s="3">
        <v>0</v>
      </c>
      <c r="G778" s="3">
        <v>0</v>
      </c>
      <c r="H778" s="3">
        <f t="shared" si="12"/>
        <v>0</v>
      </c>
    </row>
    <row r="779" spans="1:8" x14ac:dyDescent="0.3">
      <c r="A779" t="s">
        <v>1446</v>
      </c>
      <c r="B779" t="s">
        <v>2015</v>
      </c>
      <c r="C779" t="s">
        <v>2298</v>
      </c>
      <c r="D779" t="s">
        <v>2284</v>
      </c>
      <c r="E779" t="s">
        <v>1</v>
      </c>
      <c r="F779" s="3">
        <v>0</v>
      </c>
      <c r="G779" s="3">
        <v>0</v>
      </c>
      <c r="H779" s="3">
        <f t="shared" si="12"/>
        <v>0</v>
      </c>
    </row>
    <row r="780" spans="1:8" x14ac:dyDescent="0.3">
      <c r="A780" t="s">
        <v>1446</v>
      </c>
      <c r="B780" t="s">
        <v>2029</v>
      </c>
      <c r="C780" t="s">
        <v>2299</v>
      </c>
      <c r="D780" t="s">
        <v>2282</v>
      </c>
      <c r="E780" t="s">
        <v>1</v>
      </c>
      <c r="F780" s="3">
        <v>0</v>
      </c>
      <c r="G780" s="3">
        <v>0</v>
      </c>
      <c r="H780" s="3">
        <f t="shared" si="12"/>
        <v>0</v>
      </c>
    </row>
    <row r="781" spans="1:8" x14ac:dyDescent="0.3">
      <c r="A781" t="s">
        <v>1446</v>
      </c>
      <c r="B781" t="s">
        <v>2013</v>
      </c>
      <c r="C781" t="s">
        <v>2298</v>
      </c>
      <c r="D781" t="s">
        <v>2282</v>
      </c>
      <c r="E781" t="s">
        <v>1</v>
      </c>
      <c r="F781" s="3">
        <v>0</v>
      </c>
      <c r="G781" s="3">
        <v>0</v>
      </c>
      <c r="H781" s="3">
        <f t="shared" si="12"/>
        <v>0</v>
      </c>
    </row>
    <row r="782" spans="1:8" x14ac:dyDescent="0.3">
      <c r="A782" t="s">
        <v>1446</v>
      </c>
      <c r="B782" t="s">
        <v>2005</v>
      </c>
      <c r="C782" t="s">
        <v>2297</v>
      </c>
      <c r="D782" t="s">
        <v>2273</v>
      </c>
      <c r="E782" t="s">
        <v>1</v>
      </c>
      <c r="F782" s="3">
        <v>0</v>
      </c>
      <c r="G782" s="3">
        <v>0</v>
      </c>
      <c r="H782" s="3">
        <f t="shared" si="12"/>
        <v>0</v>
      </c>
    </row>
    <row r="783" spans="1:8" x14ac:dyDescent="0.3">
      <c r="A783" t="s">
        <v>1446</v>
      </c>
      <c r="B783" t="s">
        <v>2005</v>
      </c>
      <c r="C783" t="s">
        <v>2298</v>
      </c>
      <c r="D783" t="s">
        <v>2273</v>
      </c>
      <c r="E783" t="s">
        <v>1</v>
      </c>
      <c r="F783" s="3">
        <v>0</v>
      </c>
      <c r="G783" s="3">
        <v>0</v>
      </c>
      <c r="H783" s="3">
        <f t="shared" si="12"/>
        <v>0</v>
      </c>
    </row>
    <row r="784" spans="1:8" x14ac:dyDescent="0.3">
      <c r="A784" t="s">
        <v>1446</v>
      </c>
      <c r="B784" t="s">
        <v>2031</v>
      </c>
      <c r="C784" t="s">
        <v>2299</v>
      </c>
      <c r="D784" t="s">
        <v>2273</v>
      </c>
      <c r="E784" t="s">
        <v>1</v>
      </c>
      <c r="F784" s="3">
        <v>0</v>
      </c>
      <c r="G784" s="3">
        <v>0</v>
      </c>
      <c r="H784" s="3">
        <f t="shared" si="12"/>
        <v>0</v>
      </c>
    </row>
    <row r="785" spans="1:8" x14ac:dyDescent="0.3">
      <c r="A785" t="s">
        <v>2961</v>
      </c>
      <c r="B785" t="s">
        <v>3036</v>
      </c>
      <c r="C785" t="s">
        <v>3098</v>
      </c>
      <c r="D785" t="s">
        <v>175</v>
      </c>
      <c r="E785" t="s">
        <v>1</v>
      </c>
      <c r="F785" s="3">
        <v>0</v>
      </c>
      <c r="G785" s="3">
        <v>0</v>
      </c>
      <c r="H785" s="3">
        <f t="shared" si="12"/>
        <v>0</v>
      </c>
    </row>
    <row r="786" spans="1:8" x14ac:dyDescent="0.3">
      <c r="A786" t="s">
        <v>2961</v>
      </c>
      <c r="B786" t="s">
        <v>3037</v>
      </c>
      <c r="C786" t="s">
        <v>3099</v>
      </c>
      <c r="D786" t="s">
        <v>175</v>
      </c>
      <c r="E786" t="s">
        <v>1</v>
      </c>
      <c r="F786" s="3">
        <v>0</v>
      </c>
      <c r="G786" s="3">
        <v>0</v>
      </c>
      <c r="H786" s="3">
        <f t="shared" si="12"/>
        <v>0</v>
      </c>
    </row>
    <row r="787" spans="1:8" x14ac:dyDescent="0.3">
      <c r="A787" t="s">
        <v>2961</v>
      </c>
      <c r="B787" t="s">
        <v>3038</v>
      </c>
      <c r="C787" t="s">
        <v>3100</v>
      </c>
      <c r="D787" t="s">
        <v>175</v>
      </c>
      <c r="E787" t="s">
        <v>1</v>
      </c>
      <c r="F787" s="3">
        <v>0</v>
      </c>
      <c r="G787" s="3">
        <v>0</v>
      </c>
      <c r="H787" s="3">
        <f t="shared" si="12"/>
        <v>0</v>
      </c>
    </row>
    <row r="788" spans="1:8" x14ac:dyDescent="0.3">
      <c r="A788" t="s">
        <v>2961</v>
      </c>
      <c r="B788" t="s">
        <v>3039</v>
      </c>
      <c r="C788" t="s">
        <v>3101</v>
      </c>
      <c r="D788" t="s">
        <v>175</v>
      </c>
      <c r="E788" t="s">
        <v>1</v>
      </c>
      <c r="F788" s="3">
        <v>0</v>
      </c>
      <c r="G788" s="3">
        <v>0</v>
      </c>
      <c r="H788" s="3">
        <f t="shared" si="12"/>
        <v>0</v>
      </c>
    </row>
    <row r="789" spans="1:8" x14ac:dyDescent="0.3">
      <c r="A789" t="s">
        <v>1415</v>
      </c>
      <c r="B789" t="s">
        <v>1929</v>
      </c>
      <c r="C789" t="s">
        <v>2234</v>
      </c>
      <c r="D789" t="s">
        <v>184</v>
      </c>
      <c r="E789" t="s">
        <v>2</v>
      </c>
      <c r="F789" s="3">
        <v>0</v>
      </c>
      <c r="G789" s="3">
        <v>0</v>
      </c>
      <c r="H789" s="3">
        <f t="shared" si="12"/>
        <v>0</v>
      </c>
    </row>
    <row r="790" spans="1:8" x14ac:dyDescent="0.3">
      <c r="A790" t="s">
        <v>1415</v>
      </c>
      <c r="B790" t="s">
        <v>1928</v>
      </c>
      <c r="C790" t="s">
        <v>2410</v>
      </c>
      <c r="D790" t="s">
        <v>184</v>
      </c>
      <c r="E790" t="s">
        <v>1</v>
      </c>
      <c r="F790" s="3">
        <v>0</v>
      </c>
      <c r="G790" s="3">
        <v>0</v>
      </c>
      <c r="H790" s="3">
        <f t="shared" si="12"/>
        <v>0</v>
      </c>
    </row>
    <row r="791" spans="1:8" x14ac:dyDescent="0.3">
      <c r="A791" t="s">
        <v>2639</v>
      </c>
      <c r="B791" t="s">
        <v>901</v>
      </c>
      <c r="C791" t="s">
        <v>1258</v>
      </c>
      <c r="D791" t="s">
        <v>141</v>
      </c>
      <c r="E791" t="s">
        <v>1</v>
      </c>
      <c r="F791" s="3">
        <v>0</v>
      </c>
      <c r="G791" s="3">
        <v>0</v>
      </c>
      <c r="H791" s="3">
        <f t="shared" si="12"/>
        <v>0</v>
      </c>
    </row>
    <row r="792" spans="1:8" x14ac:dyDescent="0.3">
      <c r="A792" t="s">
        <v>2943</v>
      </c>
      <c r="B792" t="s">
        <v>2987</v>
      </c>
      <c r="C792" t="s">
        <v>3061</v>
      </c>
      <c r="D792" t="s">
        <v>165</v>
      </c>
      <c r="E792" t="s">
        <v>1</v>
      </c>
      <c r="F792" s="3">
        <v>0</v>
      </c>
      <c r="G792" s="3">
        <v>0</v>
      </c>
      <c r="H792" s="3">
        <f t="shared" si="12"/>
        <v>0</v>
      </c>
    </row>
    <row r="793" spans="1:8" x14ac:dyDescent="0.3">
      <c r="A793" t="s">
        <v>2955</v>
      </c>
      <c r="B793" t="s">
        <v>995</v>
      </c>
      <c r="C793" t="s">
        <v>1196</v>
      </c>
      <c r="D793" t="s">
        <v>196</v>
      </c>
      <c r="E793" t="s">
        <v>2</v>
      </c>
      <c r="F793" s="3">
        <v>0</v>
      </c>
      <c r="G793" s="3">
        <v>0</v>
      </c>
      <c r="H793" s="3">
        <f t="shared" si="12"/>
        <v>0</v>
      </c>
    </row>
    <row r="794" spans="1:8" x14ac:dyDescent="0.3">
      <c r="A794" t="s">
        <v>2511</v>
      </c>
      <c r="B794" t="s">
        <v>963</v>
      </c>
      <c r="C794" t="s">
        <v>1263</v>
      </c>
      <c r="D794" t="s">
        <v>179</v>
      </c>
      <c r="E794" t="s">
        <v>1</v>
      </c>
      <c r="F794" s="3">
        <v>0</v>
      </c>
      <c r="G794" s="3">
        <v>0</v>
      </c>
      <c r="H794" s="3">
        <f t="shared" si="12"/>
        <v>0</v>
      </c>
    </row>
    <row r="795" spans="1:8" x14ac:dyDescent="0.3">
      <c r="A795" t="s">
        <v>2511</v>
      </c>
      <c r="B795" t="s">
        <v>963</v>
      </c>
      <c r="C795" t="s">
        <v>1184</v>
      </c>
      <c r="D795" t="s">
        <v>179</v>
      </c>
      <c r="E795" t="s">
        <v>2</v>
      </c>
      <c r="F795" s="3">
        <v>0</v>
      </c>
      <c r="G795" s="3">
        <v>0</v>
      </c>
      <c r="H795" s="3">
        <f t="shared" si="12"/>
        <v>0</v>
      </c>
    </row>
    <row r="796" spans="1:8" x14ac:dyDescent="0.3">
      <c r="A796" t="s">
        <v>1315</v>
      </c>
      <c r="B796" t="s">
        <v>1587</v>
      </c>
      <c r="C796" t="s">
        <v>2088</v>
      </c>
      <c r="D796" t="s">
        <v>145</v>
      </c>
      <c r="E796" t="s">
        <v>1</v>
      </c>
      <c r="F796" s="3">
        <v>0</v>
      </c>
      <c r="G796" s="3">
        <v>0</v>
      </c>
      <c r="H796" s="3">
        <f t="shared" si="12"/>
        <v>0</v>
      </c>
    </row>
    <row r="797" spans="1:8" x14ac:dyDescent="0.3">
      <c r="A797" t="s">
        <v>1435</v>
      </c>
      <c r="B797" t="s">
        <v>1982</v>
      </c>
      <c r="C797" t="s">
        <v>2254</v>
      </c>
      <c r="D797" t="s">
        <v>282</v>
      </c>
      <c r="E797" t="s">
        <v>2</v>
      </c>
      <c r="F797" s="3">
        <v>0</v>
      </c>
      <c r="G797" s="3">
        <v>0</v>
      </c>
      <c r="H797" s="3">
        <f t="shared" si="12"/>
        <v>0</v>
      </c>
    </row>
    <row r="798" spans="1:8" x14ac:dyDescent="0.3">
      <c r="A798" t="s">
        <v>1435</v>
      </c>
      <c r="B798" t="s">
        <v>1435</v>
      </c>
      <c r="C798" t="s">
        <v>2082</v>
      </c>
      <c r="D798" t="s">
        <v>145</v>
      </c>
      <c r="E798" t="s">
        <v>1</v>
      </c>
      <c r="F798" s="3">
        <v>0</v>
      </c>
      <c r="G798" s="3">
        <v>0</v>
      </c>
      <c r="H798" s="3">
        <f t="shared" si="12"/>
        <v>0</v>
      </c>
    </row>
    <row r="799" spans="1:8" x14ac:dyDescent="0.3">
      <c r="A799" t="s">
        <v>1435</v>
      </c>
      <c r="B799" t="s">
        <v>1981</v>
      </c>
      <c r="C799" t="s">
        <v>2358</v>
      </c>
      <c r="D799" t="s">
        <v>344</v>
      </c>
      <c r="E799" t="s">
        <v>1</v>
      </c>
      <c r="F799" s="3">
        <v>0</v>
      </c>
      <c r="G799" s="3">
        <v>0</v>
      </c>
      <c r="H799" s="3">
        <f t="shared" si="12"/>
        <v>0</v>
      </c>
    </row>
    <row r="800" spans="1:8" x14ac:dyDescent="0.3">
      <c r="A800" t="s">
        <v>1454</v>
      </c>
      <c r="B800" t="s">
        <v>2045</v>
      </c>
      <c r="C800" t="s">
        <v>2309</v>
      </c>
      <c r="D800" t="s">
        <v>285</v>
      </c>
      <c r="E800" t="s">
        <v>4</v>
      </c>
      <c r="F800" s="3">
        <v>0</v>
      </c>
      <c r="G800" s="3">
        <v>0</v>
      </c>
      <c r="H800" s="3">
        <f t="shared" si="12"/>
        <v>0</v>
      </c>
    </row>
    <row r="801" spans="1:8" x14ac:dyDescent="0.3">
      <c r="A801" t="s">
        <v>1454</v>
      </c>
      <c r="B801" t="s">
        <v>3042</v>
      </c>
      <c r="C801" t="s">
        <v>145</v>
      </c>
      <c r="D801" t="s">
        <v>145</v>
      </c>
      <c r="E801" t="s">
        <v>1</v>
      </c>
      <c r="F801" s="3">
        <v>0</v>
      </c>
      <c r="G801" s="3">
        <v>0</v>
      </c>
      <c r="H801" s="3">
        <f t="shared" si="12"/>
        <v>0</v>
      </c>
    </row>
    <row r="802" spans="1:8" x14ac:dyDescent="0.3">
      <c r="A802" t="s">
        <v>1454</v>
      </c>
      <c r="B802" t="s">
        <v>2048</v>
      </c>
      <c r="C802" t="s">
        <v>2310</v>
      </c>
      <c r="D802" t="s">
        <v>204</v>
      </c>
      <c r="E802" t="s">
        <v>4</v>
      </c>
      <c r="F802" s="3">
        <v>0</v>
      </c>
      <c r="G802" s="3">
        <v>0</v>
      </c>
      <c r="H802" s="3">
        <f t="shared" si="12"/>
        <v>0</v>
      </c>
    </row>
    <row r="803" spans="1:8" x14ac:dyDescent="0.3">
      <c r="A803" t="s">
        <v>1454</v>
      </c>
      <c r="B803" t="s">
        <v>2050</v>
      </c>
      <c r="C803" t="s">
        <v>2311</v>
      </c>
      <c r="D803" t="s">
        <v>204</v>
      </c>
      <c r="E803" t="s">
        <v>4</v>
      </c>
      <c r="F803" s="3">
        <v>0</v>
      </c>
      <c r="G803" s="3">
        <v>0</v>
      </c>
      <c r="H803" s="3">
        <f t="shared" si="12"/>
        <v>0</v>
      </c>
    </row>
    <row r="804" spans="1:8" x14ac:dyDescent="0.3">
      <c r="A804" t="s">
        <v>1454</v>
      </c>
      <c r="B804" t="s">
        <v>2052</v>
      </c>
      <c r="C804" t="s">
        <v>2313</v>
      </c>
      <c r="D804" t="s">
        <v>204</v>
      </c>
      <c r="E804" t="s">
        <v>4</v>
      </c>
      <c r="F804" s="3">
        <v>0</v>
      </c>
      <c r="G804" s="3">
        <v>0</v>
      </c>
      <c r="H804" s="3">
        <f t="shared" si="12"/>
        <v>0</v>
      </c>
    </row>
    <row r="805" spans="1:8" x14ac:dyDescent="0.3">
      <c r="A805" t="s">
        <v>1454</v>
      </c>
      <c r="B805" t="s">
        <v>3043</v>
      </c>
      <c r="C805" t="s">
        <v>145</v>
      </c>
      <c r="D805" t="s">
        <v>145</v>
      </c>
      <c r="E805" t="s">
        <v>4</v>
      </c>
      <c r="F805" s="3">
        <v>0</v>
      </c>
      <c r="G805" s="3">
        <v>0</v>
      </c>
      <c r="H805" s="3">
        <f t="shared" si="12"/>
        <v>0</v>
      </c>
    </row>
    <row r="806" spans="1:8" x14ac:dyDescent="0.3">
      <c r="A806" t="s">
        <v>1454</v>
      </c>
      <c r="B806" t="s">
        <v>1027</v>
      </c>
      <c r="C806" t="s">
        <v>1216</v>
      </c>
      <c r="D806" t="s">
        <v>204</v>
      </c>
      <c r="E806" t="s">
        <v>2</v>
      </c>
      <c r="F806" s="3">
        <v>0</v>
      </c>
      <c r="G806" s="3">
        <v>0</v>
      </c>
      <c r="H806" s="3">
        <f t="shared" si="12"/>
        <v>0</v>
      </c>
    </row>
    <row r="807" spans="1:8" x14ac:dyDescent="0.3">
      <c r="A807" t="s">
        <v>1454</v>
      </c>
      <c r="B807" t="s">
        <v>1028</v>
      </c>
      <c r="C807" t="s">
        <v>1217</v>
      </c>
      <c r="D807" t="s">
        <v>8</v>
      </c>
      <c r="E807" t="s">
        <v>2</v>
      </c>
      <c r="F807" s="3">
        <v>0</v>
      </c>
      <c r="G807" s="3">
        <v>0</v>
      </c>
      <c r="H807" s="3">
        <f t="shared" si="12"/>
        <v>0</v>
      </c>
    </row>
    <row r="808" spans="1:8" x14ac:dyDescent="0.3">
      <c r="A808" t="s">
        <v>1455</v>
      </c>
      <c r="B808" t="s">
        <v>1455</v>
      </c>
      <c r="C808" t="s">
        <v>2314</v>
      </c>
      <c r="D808" t="s">
        <v>204</v>
      </c>
      <c r="E808" t="s">
        <v>4</v>
      </c>
      <c r="F808" s="3">
        <v>0</v>
      </c>
      <c r="G808" s="3">
        <v>0</v>
      </c>
      <c r="H808" s="3">
        <f t="shared" si="12"/>
        <v>0</v>
      </c>
    </row>
    <row r="809" spans="1:8" x14ac:dyDescent="0.3">
      <c r="A809" t="s">
        <v>1456</v>
      </c>
      <c r="B809" t="s">
        <v>2053</v>
      </c>
      <c r="C809" t="s">
        <v>2315</v>
      </c>
      <c r="D809" t="s">
        <v>2316</v>
      </c>
      <c r="E809" t="s">
        <v>2</v>
      </c>
      <c r="F809" s="3">
        <v>0</v>
      </c>
      <c r="G809" s="3">
        <v>0</v>
      </c>
      <c r="H809" s="3">
        <f t="shared" si="12"/>
        <v>0</v>
      </c>
    </row>
    <row r="810" spans="1:8" x14ac:dyDescent="0.3">
      <c r="A810" t="s">
        <v>1456</v>
      </c>
      <c r="B810" t="s">
        <v>1456</v>
      </c>
      <c r="C810" t="s">
        <v>2079</v>
      </c>
      <c r="D810" t="s">
        <v>145</v>
      </c>
      <c r="E810" t="s">
        <v>4</v>
      </c>
      <c r="F810" s="3">
        <v>0</v>
      </c>
      <c r="G810" s="3">
        <v>0</v>
      </c>
      <c r="H810" s="3">
        <f t="shared" si="12"/>
        <v>0</v>
      </c>
    </row>
    <row r="811" spans="1:8" x14ac:dyDescent="0.3">
      <c r="A811" t="s">
        <v>1299</v>
      </c>
      <c r="B811" t="s">
        <v>1547</v>
      </c>
      <c r="C811" t="s">
        <v>2095</v>
      </c>
      <c r="D811" t="s">
        <v>145</v>
      </c>
      <c r="E811" t="s">
        <v>1</v>
      </c>
      <c r="F811" s="3">
        <v>0</v>
      </c>
      <c r="G811" s="3">
        <v>0</v>
      </c>
      <c r="H811" s="3">
        <f t="shared" si="12"/>
        <v>0</v>
      </c>
    </row>
    <row r="812" spans="1:8" x14ac:dyDescent="0.3">
      <c r="A812" t="s">
        <v>1390</v>
      </c>
      <c r="B812" t="s">
        <v>1831</v>
      </c>
      <c r="C812" t="s">
        <v>2200</v>
      </c>
      <c r="D812" t="s">
        <v>2201</v>
      </c>
      <c r="E812" t="s">
        <v>3</v>
      </c>
      <c r="F812" s="3">
        <v>0</v>
      </c>
      <c r="G812" s="3">
        <v>0</v>
      </c>
      <c r="H812" s="3">
        <f t="shared" si="12"/>
        <v>0</v>
      </c>
    </row>
    <row r="813" spans="1:8" x14ac:dyDescent="0.3">
      <c r="A813" t="s">
        <v>1390</v>
      </c>
      <c r="B813" t="s">
        <v>1829</v>
      </c>
      <c r="C813" t="s">
        <v>2082</v>
      </c>
      <c r="D813" t="s">
        <v>145</v>
      </c>
      <c r="E813" t="s">
        <v>1</v>
      </c>
      <c r="F813" s="3">
        <v>0</v>
      </c>
      <c r="G813" s="3">
        <v>0</v>
      </c>
      <c r="H813" s="3">
        <f t="shared" si="12"/>
        <v>0</v>
      </c>
    </row>
    <row r="814" spans="1:8" x14ac:dyDescent="0.3">
      <c r="A814" t="s">
        <v>1390</v>
      </c>
      <c r="B814" t="s">
        <v>1830</v>
      </c>
      <c r="C814" t="s">
        <v>2082</v>
      </c>
      <c r="D814" t="s">
        <v>145</v>
      </c>
      <c r="E814" t="s">
        <v>1</v>
      </c>
      <c r="F814" s="3">
        <v>0</v>
      </c>
      <c r="G814" s="3">
        <v>0</v>
      </c>
      <c r="H814" s="3">
        <f t="shared" si="12"/>
        <v>0</v>
      </c>
    </row>
    <row r="815" spans="1:8" x14ac:dyDescent="0.3">
      <c r="A815" t="s">
        <v>1342</v>
      </c>
      <c r="B815" t="s">
        <v>829</v>
      </c>
      <c r="C815" t="s">
        <v>1124</v>
      </c>
      <c r="D815" t="s">
        <v>99</v>
      </c>
      <c r="E815" t="s">
        <v>2</v>
      </c>
      <c r="F815" s="3">
        <v>0</v>
      </c>
      <c r="G815" s="3">
        <v>0</v>
      </c>
      <c r="H815" s="3">
        <f t="shared" si="12"/>
        <v>0</v>
      </c>
    </row>
    <row r="816" spans="1:8" x14ac:dyDescent="0.3">
      <c r="A816" t="s">
        <v>2937</v>
      </c>
      <c r="B816" t="s">
        <v>690</v>
      </c>
      <c r="C816" t="s">
        <v>1046</v>
      </c>
      <c r="D816" t="s">
        <v>8</v>
      </c>
      <c r="E816" t="s">
        <v>2</v>
      </c>
      <c r="F816" s="3">
        <v>0</v>
      </c>
      <c r="G816" s="3">
        <v>0</v>
      </c>
      <c r="H816" s="3">
        <f t="shared" si="12"/>
        <v>0</v>
      </c>
    </row>
    <row r="817" spans="1:8" x14ac:dyDescent="0.3">
      <c r="A817" t="s">
        <v>2937</v>
      </c>
      <c r="B817" t="s">
        <v>687</v>
      </c>
      <c r="C817" t="s">
        <v>1048</v>
      </c>
      <c r="D817" t="s">
        <v>8</v>
      </c>
      <c r="E817" t="s">
        <v>2</v>
      </c>
      <c r="F817" s="3">
        <v>0</v>
      </c>
      <c r="G817" s="3">
        <v>0</v>
      </c>
      <c r="H817" s="3">
        <f t="shared" si="12"/>
        <v>0</v>
      </c>
    </row>
    <row r="818" spans="1:8" x14ac:dyDescent="0.3">
      <c r="A818" t="s">
        <v>2937</v>
      </c>
      <c r="B818" t="s">
        <v>691</v>
      </c>
      <c r="C818" t="s">
        <v>1047</v>
      </c>
      <c r="D818" t="s">
        <v>8</v>
      </c>
      <c r="E818" t="s">
        <v>3</v>
      </c>
      <c r="F818" s="3">
        <v>0</v>
      </c>
      <c r="G818" s="3">
        <v>0</v>
      </c>
      <c r="H818" s="3">
        <f t="shared" si="12"/>
        <v>0</v>
      </c>
    </row>
    <row r="819" spans="1:8" x14ac:dyDescent="0.3">
      <c r="A819" t="s">
        <v>2937</v>
      </c>
      <c r="B819" t="s">
        <v>692</v>
      </c>
      <c r="C819" t="s">
        <v>1049</v>
      </c>
      <c r="D819" t="s">
        <v>10</v>
      </c>
      <c r="E819" t="s">
        <v>2</v>
      </c>
      <c r="F819" s="3">
        <v>0</v>
      </c>
      <c r="G819" s="3">
        <v>0</v>
      </c>
      <c r="H819" s="3">
        <f t="shared" si="12"/>
        <v>0</v>
      </c>
    </row>
    <row r="820" spans="1:8" x14ac:dyDescent="0.3">
      <c r="A820" t="s">
        <v>449</v>
      </c>
      <c r="B820" t="s">
        <v>1467</v>
      </c>
      <c r="C820" t="s">
        <v>1049</v>
      </c>
      <c r="D820" t="s">
        <v>9</v>
      </c>
      <c r="E820" t="s">
        <v>2</v>
      </c>
      <c r="F820" s="3">
        <v>0</v>
      </c>
      <c r="G820" s="3">
        <v>0</v>
      </c>
      <c r="H820" s="3">
        <f t="shared" si="12"/>
        <v>0</v>
      </c>
    </row>
    <row r="821" spans="1:8" x14ac:dyDescent="0.3">
      <c r="A821" t="s">
        <v>449</v>
      </c>
      <c r="B821" t="s">
        <v>1468</v>
      </c>
      <c r="C821" t="s">
        <v>2079</v>
      </c>
      <c r="D821" t="s">
        <v>145</v>
      </c>
      <c r="E821" t="s">
        <v>1</v>
      </c>
      <c r="F821" s="3">
        <v>0</v>
      </c>
      <c r="G821" s="3">
        <v>0</v>
      </c>
      <c r="H821" s="3">
        <f t="shared" si="12"/>
        <v>0</v>
      </c>
    </row>
    <row r="822" spans="1:8" x14ac:dyDescent="0.3">
      <c r="A822" t="s">
        <v>2616</v>
      </c>
      <c r="B822" t="s">
        <v>686</v>
      </c>
      <c r="C822" t="s">
        <v>1047</v>
      </c>
      <c r="D822" t="s">
        <v>9</v>
      </c>
      <c r="E822" t="s">
        <v>3</v>
      </c>
      <c r="F822" s="3">
        <v>0</v>
      </c>
      <c r="G822" s="3">
        <v>0</v>
      </c>
      <c r="H822" s="3">
        <f t="shared" si="12"/>
        <v>0</v>
      </c>
    </row>
    <row r="823" spans="1:8" x14ac:dyDescent="0.3">
      <c r="A823" t="s">
        <v>2616</v>
      </c>
      <c r="B823" t="s">
        <v>685</v>
      </c>
      <c r="C823" t="s">
        <v>1045</v>
      </c>
      <c r="D823" t="s">
        <v>8</v>
      </c>
      <c r="E823" t="s">
        <v>2</v>
      </c>
      <c r="F823" s="3">
        <v>0</v>
      </c>
      <c r="G823" s="3">
        <v>0</v>
      </c>
      <c r="H823" s="3">
        <f t="shared" si="12"/>
        <v>0</v>
      </c>
    </row>
    <row r="824" spans="1:8" x14ac:dyDescent="0.3">
      <c r="A824" t="s">
        <v>2616</v>
      </c>
      <c r="B824" t="s">
        <v>685</v>
      </c>
      <c r="C824" t="s">
        <v>1046</v>
      </c>
      <c r="D824" t="s">
        <v>9</v>
      </c>
      <c r="E824" t="s">
        <v>2</v>
      </c>
      <c r="F824" s="3">
        <v>0</v>
      </c>
      <c r="G824" s="3">
        <v>0</v>
      </c>
      <c r="H824" s="3">
        <f t="shared" si="12"/>
        <v>0</v>
      </c>
    </row>
    <row r="825" spans="1:8" x14ac:dyDescent="0.3">
      <c r="A825" t="s">
        <v>1273</v>
      </c>
      <c r="B825" t="s">
        <v>1472</v>
      </c>
      <c r="C825" t="s">
        <v>2081</v>
      </c>
      <c r="D825" t="s">
        <v>8</v>
      </c>
      <c r="E825" t="s">
        <v>2</v>
      </c>
      <c r="F825" s="3">
        <v>0</v>
      </c>
      <c r="G825" s="3">
        <v>0</v>
      </c>
      <c r="H825" s="3">
        <f t="shared" si="12"/>
        <v>0</v>
      </c>
    </row>
    <row r="826" spans="1:8" x14ac:dyDescent="0.3">
      <c r="A826" t="s">
        <v>1273</v>
      </c>
      <c r="B826" t="s">
        <v>1470</v>
      </c>
      <c r="C826" t="s">
        <v>2079</v>
      </c>
      <c r="D826" t="s">
        <v>145</v>
      </c>
      <c r="E826" t="s">
        <v>1</v>
      </c>
      <c r="F826" s="3">
        <v>0</v>
      </c>
      <c r="G826" s="3">
        <v>0</v>
      </c>
      <c r="H826" s="3">
        <f t="shared" si="12"/>
        <v>0</v>
      </c>
    </row>
    <row r="827" spans="1:8" x14ac:dyDescent="0.3">
      <c r="A827" t="s">
        <v>2719</v>
      </c>
      <c r="B827" t="s">
        <v>1981</v>
      </c>
      <c r="C827" t="s">
        <v>2358</v>
      </c>
      <c r="D827" t="s">
        <v>344</v>
      </c>
      <c r="E827" t="s">
        <v>1</v>
      </c>
      <c r="F827" s="3">
        <v>0</v>
      </c>
      <c r="G827" s="3">
        <v>0</v>
      </c>
      <c r="H827" s="3">
        <f t="shared" si="12"/>
        <v>0</v>
      </c>
    </row>
    <row r="828" spans="1:8" x14ac:dyDescent="0.3">
      <c r="A828" t="s">
        <v>1316</v>
      </c>
      <c r="B828" t="s">
        <v>1588</v>
      </c>
      <c r="C828" t="s">
        <v>2082</v>
      </c>
      <c r="D828" t="s">
        <v>145</v>
      </c>
      <c r="E828" t="s">
        <v>1</v>
      </c>
      <c r="F828" s="3">
        <v>0</v>
      </c>
      <c r="G828" s="3">
        <v>0</v>
      </c>
      <c r="H828" s="3">
        <f t="shared" si="12"/>
        <v>0</v>
      </c>
    </row>
    <row r="829" spans="1:8" x14ac:dyDescent="0.3">
      <c r="A829" t="s">
        <v>1316</v>
      </c>
      <c r="B829" t="s">
        <v>762</v>
      </c>
      <c r="C829" t="s">
        <v>1092</v>
      </c>
      <c r="D829" t="s">
        <v>54</v>
      </c>
      <c r="E829" t="s">
        <v>2</v>
      </c>
      <c r="F829" s="3">
        <v>0</v>
      </c>
      <c r="G829" s="3">
        <v>0</v>
      </c>
      <c r="H829" s="3">
        <f t="shared" si="12"/>
        <v>0</v>
      </c>
    </row>
    <row r="830" spans="1:8" x14ac:dyDescent="0.3">
      <c r="A830" t="s">
        <v>1316</v>
      </c>
      <c r="B830" t="s">
        <v>1589</v>
      </c>
      <c r="C830" t="s">
        <v>2082</v>
      </c>
      <c r="D830" t="s">
        <v>145</v>
      </c>
      <c r="E830" t="s">
        <v>1</v>
      </c>
      <c r="F830" s="3">
        <v>0</v>
      </c>
      <c r="G830" s="3">
        <v>0</v>
      </c>
      <c r="H830" s="3">
        <f t="shared" si="12"/>
        <v>0</v>
      </c>
    </row>
    <row r="831" spans="1:8" x14ac:dyDescent="0.3">
      <c r="A831" t="s">
        <v>2839</v>
      </c>
      <c r="B831" t="s">
        <v>763</v>
      </c>
      <c r="C831" t="s">
        <v>145</v>
      </c>
      <c r="D831" t="s">
        <v>145</v>
      </c>
      <c r="E831" t="s">
        <v>1</v>
      </c>
      <c r="F831" s="3">
        <v>0</v>
      </c>
      <c r="G831" s="3">
        <v>0</v>
      </c>
      <c r="H831" s="3">
        <f t="shared" si="12"/>
        <v>0</v>
      </c>
    </row>
    <row r="832" spans="1:8" x14ac:dyDescent="0.3">
      <c r="A832" t="s">
        <v>2619</v>
      </c>
      <c r="B832" t="s">
        <v>740</v>
      </c>
      <c r="C832" t="s">
        <v>1080</v>
      </c>
      <c r="D832" t="s">
        <v>32</v>
      </c>
      <c r="E832" t="s">
        <v>2</v>
      </c>
      <c r="F832" s="3">
        <v>0</v>
      </c>
      <c r="G832" s="3">
        <v>0</v>
      </c>
      <c r="H832" s="3">
        <f t="shared" si="12"/>
        <v>0</v>
      </c>
    </row>
    <row r="833" spans="1:8" x14ac:dyDescent="0.3">
      <c r="A833" t="s">
        <v>2619</v>
      </c>
      <c r="B833" t="s">
        <v>739</v>
      </c>
      <c r="C833" t="s">
        <v>1235</v>
      </c>
      <c r="D833" t="s">
        <v>32</v>
      </c>
      <c r="E833" t="s">
        <v>1</v>
      </c>
      <c r="F833" s="3">
        <v>0</v>
      </c>
      <c r="G833" s="3">
        <v>0</v>
      </c>
      <c r="H833" s="3">
        <f t="shared" si="12"/>
        <v>0</v>
      </c>
    </row>
    <row r="834" spans="1:8" x14ac:dyDescent="0.3">
      <c r="A834" t="s">
        <v>1274</v>
      </c>
      <c r="B834" t="s">
        <v>1274</v>
      </c>
      <c r="C834" t="s">
        <v>2079</v>
      </c>
      <c r="D834" t="s">
        <v>145</v>
      </c>
      <c r="E834" t="s">
        <v>4</v>
      </c>
      <c r="F834" s="3">
        <v>0</v>
      </c>
      <c r="G834" s="3">
        <v>0</v>
      </c>
      <c r="H834" s="3">
        <f t="shared" ref="H834:H897" si="13">F834-G834</f>
        <v>0</v>
      </c>
    </row>
    <row r="835" spans="1:8" x14ac:dyDescent="0.3">
      <c r="A835" t="s">
        <v>1274</v>
      </c>
      <c r="B835" t="s">
        <v>1274</v>
      </c>
      <c r="C835" t="s">
        <v>2082</v>
      </c>
      <c r="D835" t="s">
        <v>145</v>
      </c>
      <c r="E835" t="s">
        <v>4</v>
      </c>
      <c r="F835" s="3">
        <v>0</v>
      </c>
      <c r="G835" s="3">
        <v>0</v>
      </c>
      <c r="H835" s="3">
        <f t="shared" si="13"/>
        <v>0</v>
      </c>
    </row>
    <row r="836" spans="1:8" x14ac:dyDescent="0.3">
      <c r="A836" t="s">
        <v>674</v>
      </c>
      <c r="B836" t="s">
        <v>2064</v>
      </c>
      <c r="C836" t="s">
        <v>2324</v>
      </c>
      <c r="D836" t="s">
        <v>207</v>
      </c>
      <c r="E836" t="s">
        <v>4</v>
      </c>
      <c r="F836" s="3">
        <v>0</v>
      </c>
      <c r="G836" s="3">
        <v>0</v>
      </c>
      <c r="H836" s="3">
        <f t="shared" si="13"/>
        <v>0</v>
      </c>
    </row>
    <row r="837" spans="1:8" x14ac:dyDescent="0.3">
      <c r="A837" t="s">
        <v>674</v>
      </c>
      <c r="B837" t="s">
        <v>1033</v>
      </c>
      <c r="C837" t="s">
        <v>1221</v>
      </c>
      <c r="D837" t="s">
        <v>207</v>
      </c>
      <c r="E837" t="s">
        <v>2</v>
      </c>
      <c r="F837" s="3">
        <v>0</v>
      </c>
      <c r="G837" s="3">
        <v>0</v>
      </c>
      <c r="H837" s="3">
        <f t="shared" si="13"/>
        <v>0</v>
      </c>
    </row>
    <row r="838" spans="1:8" x14ac:dyDescent="0.3">
      <c r="A838" t="s">
        <v>674</v>
      </c>
      <c r="B838" t="s">
        <v>2061</v>
      </c>
      <c r="C838" t="s">
        <v>2323</v>
      </c>
      <c r="D838" t="s">
        <v>207</v>
      </c>
      <c r="E838" t="s">
        <v>3</v>
      </c>
      <c r="F838" s="3">
        <v>0</v>
      </c>
      <c r="G838" s="3">
        <v>0</v>
      </c>
      <c r="H838" s="3">
        <f t="shared" si="13"/>
        <v>0</v>
      </c>
    </row>
    <row r="839" spans="1:8" x14ac:dyDescent="0.3">
      <c r="A839" t="s">
        <v>491</v>
      </c>
      <c r="B839" t="s">
        <v>2864</v>
      </c>
      <c r="C839" t="s">
        <v>145</v>
      </c>
      <c r="D839" t="s">
        <v>145</v>
      </c>
      <c r="E839" t="s">
        <v>1</v>
      </c>
      <c r="F839" s="3">
        <v>0</v>
      </c>
      <c r="G839" s="3">
        <v>0</v>
      </c>
      <c r="H839" s="3">
        <f t="shared" si="13"/>
        <v>0</v>
      </c>
    </row>
    <row r="840" spans="1:8" x14ac:dyDescent="0.3">
      <c r="A840" t="s">
        <v>2484</v>
      </c>
      <c r="B840" t="s">
        <v>1577</v>
      </c>
      <c r="C840" t="s">
        <v>2363</v>
      </c>
      <c r="D840" t="s">
        <v>243</v>
      </c>
      <c r="E840" t="s">
        <v>1</v>
      </c>
      <c r="F840" s="3">
        <v>0</v>
      </c>
      <c r="G840" s="3">
        <v>0</v>
      </c>
      <c r="H840" s="3">
        <f t="shared" si="13"/>
        <v>0</v>
      </c>
    </row>
    <row r="841" spans="1:8" x14ac:dyDescent="0.3">
      <c r="A841" t="s">
        <v>1326</v>
      </c>
      <c r="B841" t="s">
        <v>2751</v>
      </c>
      <c r="C841" t="s">
        <v>1107</v>
      </c>
      <c r="D841" t="s">
        <v>292</v>
      </c>
      <c r="E841" t="s">
        <v>2</v>
      </c>
      <c r="F841" s="3">
        <v>0</v>
      </c>
      <c r="G841" s="3">
        <v>0</v>
      </c>
      <c r="H841" s="3">
        <f t="shared" si="13"/>
        <v>0</v>
      </c>
    </row>
    <row r="842" spans="1:8" x14ac:dyDescent="0.3">
      <c r="A842" t="s">
        <v>1326</v>
      </c>
      <c r="B842" t="s">
        <v>1634</v>
      </c>
      <c r="C842" t="s">
        <v>2135</v>
      </c>
      <c r="D842" t="s">
        <v>292</v>
      </c>
      <c r="E842" t="s">
        <v>2</v>
      </c>
      <c r="F842" s="3">
        <v>0</v>
      </c>
      <c r="G842" s="3">
        <v>0</v>
      </c>
      <c r="H842" s="3">
        <f t="shared" si="13"/>
        <v>0</v>
      </c>
    </row>
    <row r="843" spans="1:8" x14ac:dyDescent="0.3">
      <c r="A843" t="s">
        <v>1326</v>
      </c>
      <c r="B843" t="s">
        <v>1635</v>
      </c>
      <c r="C843" t="s">
        <v>1107</v>
      </c>
      <c r="D843" t="s">
        <v>78</v>
      </c>
      <c r="E843" t="s">
        <v>2</v>
      </c>
      <c r="F843" s="3">
        <v>0</v>
      </c>
      <c r="G843" s="3">
        <v>0</v>
      </c>
      <c r="H843" s="3">
        <f t="shared" si="13"/>
        <v>0</v>
      </c>
    </row>
    <row r="844" spans="1:8" x14ac:dyDescent="0.3">
      <c r="A844" t="s">
        <v>1368</v>
      </c>
      <c r="B844" t="s">
        <v>1765</v>
      </c>
      <c r="C844" t="s">
        <v>1144</v>
      </c>
      <c r="D844" t="s">
        <v>259</v>
      </c>
      <c r="E844" t="s">
        <v>2</v>
      </c>
      <c r="F844" s="3">
        <v>0</v>
      </c>
      <c r="G844" s="3">
        <v>0</v>
      </c>
      <c r="H844" s="3">
        <f t="shared" si="13"/>
        <v>0</v>
      </c>
    </row>
    <row r="845" spans="1:8" x14ac:dyDescent="0.3">
      <c r="A845" t="s">
        <v>1368</v>
      </c>
      <c r="B845" t="s">
        <v>1764</v>
      </c>
      <c r="C845" t="s">
        <v>2082</v>
      </c>
      <c r="D845" t="s">
        <v>145</v>
      </c>
      <c r="E845" t="s">
        <v>1</v>
      </c>
      <c r="F845" s="3">
        <v>0</v>
      </c>
      <c r="G845" s="3">
        <v>0</v>
      </c>
      <c r="H845" s="3">
        <f t="shared" si="13"/>
        <v>0</v>
      </c>
    </row>
    <row r="846" spans="1:8" x14ac:dyDescent="0.3">
      <c r="A846" t="s">
        <v>1369</v>
      </c>
      <c r="B846" t="s">
        <v>876</v>
      </c>
      <c r="C846" t="s">
        <v>1146</v>
      </c>
      <c r="D846" t="s">
        <v>125</v>
      </c>
      <c r="E846" t="s">
        <v>2</v>
      </c>
      <c r="F846" s="3">
        <v>0</v>
      </c>
      <c r="G846" s="3">
        <v>0</v>
      </c>
      <c r="H846" s="3">
        <f t="shared" si="13"/>
        <v>0</v>
      </c>
    </row>
    <row r="847" spans="1:8" x14ac:dyDescent="0.3">
      <c r="A847" t="s">
        <v>1369</v>
      </c>
      <c r="B847" t="s">
        <v>1369</v>
      </c>
      <c r="C847" t="s">
        <v>2393</v>
      </c>
      <c r="D847" t="s">
        <v>231</v>
      </c>
      <c r="E847" t="s">
        <v>1</v>
      </c>
      <c r="F847" s="3">
        <v>0</v>
      </c>
      <c r="G847" s="3">
        <v>0</v>
      </c>
      <c r="H847" s="3">
        <f t="shared" si="13"/>
        <v>0</v>
      </c>
    </row>
    <row r="848" spans="1:8" x14ac:dyDescent="0.3">
      <c r="A848" t="s">
        <v>2637</v>
      </c>
      <c r="B848" t="s">
        <v>876</v>
      </c>
      <c r="C848" t="s">
        <v>1146</v>
      </c>
      <c r="D848" t="s">
        <v>125</v>
      </c>
      <c r="E848" t="s">
        <v>2</v>
      </c>
      <c r="F848" s="3">
        <v>0</v>
      </c>
      <c r="G848" s="3">
        <v>0</v>
      </c>
      <c r="H848" s="3">
        <f t="shared" si="13"/>
        <v>0</v>
      </c>
    </row>
    <row r="849" spans="1:8" x14ac:dyDescent="0.3">
      <c r="A849" t="s">
        <v>2637</v>
      </c>
      <c r="B849" t="s">
        <v>2553</v>
      </c>
      <c r="C849" t="s">
        <v>2390</v>
      </c>
      <c r="D849" t="s">
        <v>231</v>
      </c>
      <c r="E849" t="s">
        <v>1</v>
      </c>
      <c r="F849" s="3">
        <v>0</v>
      </c>
      <c r="G849" s="3">
        <v>0</v>
      </c>
      <c r="H849" s="3">
        <f t="shared" si="13"/>
        <v>0</v>
      </c>
    </row>
    <row r="850" spans="1:8" x14ac:dyDescent="0.3">
      <c r="A850" t="s">
        <v>2637</v>
      </c>
      <c r="B850" t="s">
        <v>2553</v>
      </c>
      <c r="C850" t="s">
        <v>2393</v>
      </c>
      <c r="D850" t="s">
        <v>231</v>
      </c>
      <c r="E850" t="s">
        <v>1</v>
      </c>
      <c r="F850" s="3">
        <v>0</v>
      </c>
      <c r="G850" s="3">
        <v>0</v>
      </c>
      <c r="H850" s="3">
        <f t="shared" si="13"/>
        <v>0</v>
      </c>
    </row>
    <row r="851" spans="1:8" x14ac:dyDescent="0.3">
      <c r="A851" t="s">
        <v>1289</v>
      </c>
      <c r="B851" t="s">
        <v>1289</v>
      </c>
      <c r="C851" t="s">
        <v>2098</v>
      </c>
      <c r="D851" t="s">
        <v>18</v>
      </c>
      <c r="E851" t="s">
        <v>4</v>
      </c>
      <c r="F851" s="3">
        <v>0</v>
      </c>
      <c r="G851" s="3">
        <v>0</v>
      </c>
      <c r="H851" s="3">
        <f t="shared" si="13"/>
        <v>0</v>
      </c>
    </row>
    <row r="852" spans="1:8" x14ac:dyDescent="0.3">
      <c r="A852" t="s">
        <v>1290</v>
      </c>
      <c r="B852" t="s">
        <v>1290</v>
      </c>
      <c r="C852" t="s">
        <v>2351</v>
      </c>
      <c r="D852" t="s">
        <v>352</v>
      </c>
      <c r="E852" t="s">
        <v>1</v>
      </c>
      <c r="F852" s="3">
        <v>0</v>
      </c>
      <c r="G852" s="3">
        <v>0</v>
      </c>
      <c r="H852" s="3">
        <f t="shared" si="13"/>
        <v>0</v>
      </c>
    </row>
    <row r="853" spans="1:8" x14ac:dyDescent="0.3">
      <c r="A853" t="s">
        <v>1290</v>
      </c>
      <c r="B853" t="s">
        <v>1290</v>
      </c>
      <c r="C853" t="s">
        <v>1234</v>
      </c>
      <c r="D853" t="s">
        <v>352</v>
      </c>
      <c r="E853" t="s">
        <v>1</v>
      </c>
      <c r="F853" s="3">
        <v>0</v>
      </c>
      <c r="G853" s="3">
        <v>0</v>
      </c>
      <c r="H853" s="3">
        <f t="shared" si="13"/>
        <v>0</v>
      </c>
    </row>
    <row r="854" spans="1:8" x14ac:dyDescent="0.3">
      <c r="A854" t="s">
        <v>1290</v>
      </c>
      <c r="B854" t="s">
        <v>1290</v>
      </c>
      <c r="C854" t="s">
        <v>2352</v>
      </c>
      <c r="D854" t="s">
        <v>352</v>
      </c>
      <c r="E854" t="s">
        <v>1</v>
      </c>
      <c r="F854" s="3">
        <v>0</v>
      </c>
      <c r="G854" s="3">
        <v>0</v>
      </c>
      <c r="H854" s="3">
        <f t="shared" si="13"/>
        <v>0</v>
      </c>
    </row>
    <row r="855" spans="1:8" x14ac:dyDescent="0.3">
      <c r="A855" t="s">
        <v>1290</v>
      </c>
      <c r="B855" t="s">
        <v>1290</v>
      </c>
      <c r="C855" t="s">
        <v>145</v>
      </c>
      <c r="D855" t="s">
        <v>145</v>
      </c>
      <c r="E855" t="s">
        <v>1</v>
      </c>
      <c r="F855" s="3">
        <v>0</v>
      </c>
      <c r="G855" s="3">
        <v>0</v>
      </c>
      <c r="H855" s="3">
        <f t="shared" si="13"/>
        <v>0</v>
      </c>
    </row>
    <row r="856" spans="1:8" x14ac:dyDescent="0.3">
      <c r="A856" t="s">
        <v>2480</v>
      </c>
      <c r="B856" t="s">
        <v>2533</v>
      </c>
      <c r="C856" t="s">
        <v>2353</v>
      </c>
      <c r="D856" t="s">
        <v>236</v>
      </c>
      <c r="E856" t="s">
        <v>1</v>
      </c>
      <c r="F856" s="3">
        <v>0</v>
      </c>
      <c r="G856" s="3">
        <v>0</v>
      </c>
      <c r="H856" s="3">
        <f t="shared" si="13"/>
        <v>0</v>
      </c>
    </row>
    <row r="857" spans="1:8" x14ac:dyDescent="0.3">
      <c r="A857" t="s">
        <v>1291</v>
      </c>
      <c r="B857" t="s">
        <v>1522</v>
      </c>
      <c r="C857" t="s">
        <v>2353</v>
      </c>
      <c r="D857" t="s">
        <v>236</v>
      </c>
      <c r="E857" t="s">
        <v>1</v>
      </c>
      <c r="F857" s="3">
        <v>0</v>
      </c>
      <c r="G857" s="3">
        <v>0</v>
      </c>
      <c r="H857" s="3">
        <f t="shared" si="13"/>
        <v>0</v>
      </c>
    </row>
    <row r="858" spans="1:8" x14ac:dyDescent="0.3">
      <c r="A858" t="s">
        <v>1365</v>
      </c>
      <c r="B858" t="s">
        <v>1757</v>
      </c>
      <c r="C858" t="s">
        <v>2389</v>
      </c>
      <c r="D858" t="s">
        <v>382</v>
      </c>
      <c r="E858" t="s">
        <v>1</v>
      </c>
      <c r="F858" s="3">
        <v>0</v>
      </c>
      <c r="G858" s="3">
        <v>0</v>
      </c>
      <c r="H858" s="3">
        <f t="shared" si="13"/>
        <v>0</v>
      </c>
    </row>
    <row r="859" spans="1:8" x14ac:dyDescent="0.3">
      <c r="A859" t="s">
        <v>1416</v>
      </c>
      <c r="B859" t="s">
        <v>1416</v>
      </c>
      <c r="C859" t="s">
        <v>2230</v>
      </c>
      <c r="D859" t="s">
        <v>2235</v>
      </c>
      <c r="E859" t="s">
        <v>2</v>
      </c>
      <c r="F859" s="3">
        <v>0</v>
      </c>
      <c r="G859" s="3">
        <v>0</v>
      </c>
      <c r="H859" s="3">
        <f t="shared" si="13"/>
        <v>0</v>
      </c>
    </row>
    <row r="860" spans="1:8" x14ac:dyDescent="0.3">
      <c r="A860" t="s">
        <v>586</v>
      </c>
      <c r="B860" t="s">
        <v>903</v>
      </c>
      <c r="C860" t="s">
        <v>1259</v>
      </c>
      <c r="D860" t="s">
        <v>143</v>
      </c>
      <c r="E860" t="s">
        <v>1</v>
      </c>
      <c r="F860" s="3">
        <v>0</v>
      </c>
      <c r="G860" s="3">
        <v>0</v>
      </c>
      <c r="H860" s="3">
        <f t="shared" si="13"/>
        <v>0</v>
      </c>
    </row>
    <row r="861" spans="1:8" x14ac:dyDescent="0.3">
      <c r="A861" t="s">
        <v>586</v>
      </c>
      <c r="B861" t="s">
        <v>903</v>
      </c>
      <c r="C861" t="s">
        <v>3075</v>
      </c>
      <c r="D861" t="s">
        <v>142</v>
      </c>
      <c r="E861" t="s">
        <v>1</v>
      </c>
      <c r="F861" s="3">
        <v>0</v>
      </c>
      <c r="G861" s="3">
        <v>0</v>
      </c>
      <c r="H861" s="3">
        <f t="shared" si="13"/>
        <v>0</v>
      </c>
    </row>
    <row r="862" spans="1:8" x14ac:dyDescent="0.3">
      <c r="A862" t="s">
        <v>586</v>
      </c>
      <c r="B862" t="s">
        <v>902</v>
      </c>
      <c r="C862" t="s">
        <v>1160</v>
      </c>
      <c r="D862" t="s">
        <v>142</v>
      </c>
      <c r="E862" t="s">
        <v>2</v>
      </c>
      <c r="F862" s="3">
        <v>0</v>
      </c>
      <c r="G862" s="3">
        <v>0</v>
      </c>
      <c r="H862" s="3">
        <f t="shared" si="13"/>
        <v>0</v>
      </c>
    </row>
    <row r="863" spans="1:8" x14ac:dyDescent="0.3">
      <c r="A863" t="s">
        <v>625</v>
      </c>
      <c r="B863" t="s">
        <v>964</v>
      </c>
      <c r="C863" t="s">
        <v>1185</v>
      </c>
      <c r="D863" t="s">
        <v>180</v>
      </c>
      <c r="E863" t="s">
        <v>3</v>
      </c>
      <c r="F863" s="3">
        <v>0</v>
      </c>
      <c r="G863" s="3">
        <v>0</v>
      </c>
      <c r="H863" s="3">
        <f t="shared" si="13"/>
        <v>0</v>
      </c>
    </row>
    <row r="864" spans="1:8" x14ac:dyDescent="0.3">
      <c r="A864" t="s">
        <v>460</v>
      </c>
      <c r="B864" t="s">
        <v>708</v>
      </c>
      <c r="C864" t="s">
        <v>1230</v>
      </c>
      <c r="D864" t="s">
        <v>15</v>
      </c>
      <c r="E864" t="s">
        <v>1</v>
      </c>
      <c r="F864" s="3">
        <v>0</v>
      </c>
      <c r="G864" s="3">
        <v>0</v>
      </c>
      <c r="H864" s="3">
        <f t="shared" si="13"/>
        <v>0</v>
      </c>
    </row>
    <row r="865" spans="1:8" x14ac:dyDescent="0.3">
      <c r="A865" t="s">
        <v>460</v>
      </c>
      <c r="B865" t="s">
        <v>2972</v>
      </c>
      <c r="C865" t="s">
        <v>1060</v>
      </c>
      <c r="D865" t="s">
        <v>15</v>
      </c>
      <c r="E865" t="s">
        <v>2</v>
      </c>
      <c r="F865" s="3">
        <v>0</v>
      </c>
      <c r="G865" s="3">
        <v>0</v>
      </c>
      <c r="H865" s="3">
        <f t="shared" si="13"/>
        <v>0</v>
      </c>
    </row>
    <row r="866" spans="1:8" x14ac:dyDescent="0.3">
      <c r="A866" t="s">
        <v>461</v>
      </c>
      <c r="B866" t="s">
        <v>1504</v>
      </c>
      <c r="C866" t="s">
        <v>1229</v>
      </c>
      <c r="D866" t="s">
        <v>29</v>
      </c>
      <c r="E866" t="s">
        <v>1</v>
      </c>
      <c r="F866" s="3">
        <v>0</v>
      </c>
      <c r="G866" s="3">
        <v>0</v>
      </c>
      <c r="H866" s="3">
        <f t="shared" si="13"/>
        <v>0</v>
      </c>
    </row>
    <row r="867" spans="1:8" x14ac:dyDescent="0.3">
      <c r="A867" t="s">
        <v>461</v>
      </c>
      <c r="B867" t="s">
        <v>1503</v>
      </c>
      <c r="C867" t="s">
        <v>1058</v>
      </c>
      <c r="D867" t="s">
        <v>289</v>
      </c>
      <c r="E867" t="s">
        <v>2</v>
      </c>
      <c r="F867" s="3">
        <v>0</v>
      </c>
      <c r="G867" s="3">
        <v>0</v>
      </c>
      <c r="H867" s="3">
        <f t="shared" si="13"/>
        <v>0</v>
      </c>
    </row>
    <row r="868" spans="1:8" x14ac:dyDescent="0.3">
      <c r="A868" t="s">
        <v>1285</v>
      </c>
      <c r="B868" t="s">
        <v>1505</v>
      </c>
      <c r="C868" t="s">
        <v>2348</v>
      </c>
      <c r="D868" t="s">
        <v>351</v>
      </c>
      <c r="E868" t="s">
        <v>1</v>
      </c>
      <c r="F868" s="3">
        <v>0</v>
      </c>
      <c r="G868" s="3">
        <v>0</v>
      </c>
      <c r="H868" s="3">
        <f t="shared" si="13"/>
        <v>0</v>
      </c>
    </row>
    <row r="869" spans="1:8" x14ac:dyDescent="0.3">
      <c r="A869" t="s">
        <v>1285</v>
      </c>
      <c r="B869" t="s">
        <v>1504</v>
      </c>
      <c r="C869" t="s">
        <v>1229</v>
      </c>
      <c r="D869" t="s">
        <v>29</v>
      </c>
      <c r="E869" t="s">
        <v>1</v>
      </c>
      <c r="F869" s="3">
        <v>0</v>
      </c>
      <c r="G869" s="3">
        <v>0</v>
      </c>
      <c r="H869" s="3">
        <f t="shared" si="13"/>
        <v>0</v>
      </c>
    </row>
    <row r="870" spans="1:8" x14ac:dyDescent="0.3">
      <c r="A870" t="s">
        <v>1285</v>
      </c>
      <c r="B870" t="s">
        <v>1503</v>
      </c>
      <c r="C870" t="s">
        <v>1229</v>
      </c>
      <c r="D870" t="s">
        <v>289</v>
      </c>
      <c r="E870" t="s">
        <v>1</v>
      </c>
      <c r="F870" s="3">
        <v>0</v>
      </c>
      <c r="G870" s="3">
        <v>0</v>
      </c>
      <c r="H870" s="3">
        <f t="shared" si="13"/>
        <v>0</v>
      </c>
    </row>
    <row r="871" spans="1:8" x14ac:dyDescent="0.3">
      <c r="A871" t="s">
        <v>1285</v>
      </c>
      <c r="B871" t="s">
        <v>1503</v>
      </c>
      <c r="C871" t="s">
        <v>2344</v>
      </c>
      <c r="D871" t="s">
        <v>289</v>
      </c>
      <c r="E871" t="s">
        <v>1</v>
      </c>
      <c r="F871" s="3">
        <v>0</v>
      </c>
      <c r="G871" s="3">
        <v>0</v>
      </c>
      <c r="H871" s="3">
        <f t="shared" si="13"/>
        <v>0</v>
      </c>
    </row>
    <row r="872" spans="1:8" x14ac:dyDescent="0.3">
      <c r="A872" t="s">
        <v>1285</v>
      </c>
      <c r="B872" t="s">
        <v>1503</v>
      </c>
      <c r="C872" t="s">
        <v>2345</v>
      </c>
      <c r="D872" t="s">
        <v>289</v>
      </c>
      <c r="E872" t="s">
        <v>1</v>
      </c>
      <c r="F872" s="3">
        <v>0</v>
      </c>
      <c r="G872" s="3">
        <v>0</v>
      </c>
      <c r="H872" s="3">
        <f t="shared" si="13"/>
        <v>0</v>
      </c>
    </row>
    <row r="873" spans="1:8" x14ac:dyDescent="0.3">
      <c r="A873" t="s">
        <v>1285</v>
      </c>
      <c r="B873" t="s">
        <v>1503</v>
      </c>
      <c r="C873" t="s">
        <v>1058</v>
      </c>
      <c r="D873" t="s">
        <v>289</v>
      </c>
      <c r="E873" t="s">
        <v>2</v>
      </c>
      <c r="F873" s="3">
        <v>0</v>
      </c>
      <c r="G873" s="3">
        <v>0</v>
      </c>
      <c r="H873" s="3">
        <f t="shared" si="13"/>
        <v>0</v>
      </c>
    </row>
    <row r="874" spans="1:8" x14ac:dyDescent="0.3">
      <c r="A874" t="s">
        <v>1285</v>
      </c>
      <c r="B874" t="s">
        <v>1502</v>
      </c>
      <c r="C874" t="s">
        <v>2094</v>
      </c>
      <c r="D874" t="s">
        <v>290</v>
      </c>
      <c r="E874" t="s">
        <v>2</v>
      </c>
      <c r="F874" s="3">
        <v>0</v>
      </c>
      <c r="G874" s="3">
        <v>0</v>
      </c>
      <c r="H874" s="3">
        <f t="shared" si="13"/>
        <v>0</v>
      </c>
    </row>
    <row r="875" spans="1:8" x14ac:dyDescent="0.3">
      <c r="A875" t="s">
        <v>1343</v>
      </c>
      <c r="B875" t="s">
        <v>1692</v>
      </c>
      <c r="C875" t="s">
        <v>2146</v>
      </c>
      <c r="D875" t="s">
        <v>104</v>
      </c>
      <c r="E875" t="s">
        <v>3</v>
      </c>
      <c r="F875" s="3">
        <v>0</v>
      </c>
      <c r="G875" s="3">
        <v>0</v>
      </c>
      <c r="H875" s="3">
        <f t="shared" si="13"/>
        <v>0</v>
      </c>
    </row>
    <row r="876" spans="1:8" x14ac:dyDescent="0.3">
      <c r="A876" t="s">
        <v>1343</v>
      </c>
      <c r="B876" t="s">
        <v>1690</v>
      </c>
      <c r="C876" t="s">
        <v>145</v>
      </c>
      <c r="D876" t="s">
        <v>145</v>
      </c>
      <c r="E876" t="s">
        <v>1</v>
      </c>
      <c r="F876" s="3">
        <v>0</v>
      </c>
      <c r="G876" s="3">
        <v>0</v>
      </c>
      <c r="H876" s="3">
        <f t="shared" si="13"/>
        <v>0</v>
      </c>
    </row>
    <row r="877" spans="1:8" x14ac:dyDescent="0.3">
      <c r="A877" t="s">
        <v>1343</v>
      </c>
      <c r="B877" t="s">
        <v>1691</v>
      </c>
      <c r="C877" t="s">
        <v>145</v>
      </c>
      <c r="D877" t="s">
        <v>145</v>
      </c>
      <c r="E877" t="s">
        <v>1</v>
      </c>
      <c r="F877" s="3">
        <v>0</v>
      </c>
      <c r="G877" s="3">
        <v>0</v>
      </c>
      <c r="H877" s="3">
        <f t="shared" si="13"/>
        <v>0</v>
      </c>
    </row>
    <row r="878" spans="1:8" x14ac:dyDescent="0.3">
      <c r="A878" t="s">
        <v>1343</v>
      </c>
      <c r="B878" t="s">
        <v>1693</v>
      </c>
      <c r="C878" t="s">
        <v>2147</v>
      </c>
      <c r="D878" t="s">
        <v>2148</v>
      </c>
      <c r="E878" t="s">
        <v>3</v>
      </c>
      <c r="F878" s="3">
        <v>0</v>
      </c>
      <c r="G878" s="3">
        <v>0</v>
      </c>
      <c r="H878" s="3">
        <f t="shared" si="13"/>
        <v>0</v>
      </c>
    </row>
    <row r="879" spans="1:8" x14ac:dyDescent="0.3">
      <c r="A879" t="s">
        <v>538</v>
      </c>
      <c r="B879" t="s">
        <v>832</v>
      </c>
      <c r="C879" t="s">
        <v>1247</v>
      </c>
      <c r="D879" t="s">
        <v>102</v>
      </c>
      <c r="E879" t="s">
        <v>1</v>
      </c>
      <c r="F879" s="3">
        <v>0</v>
      </c>
      <c r="G879" s="3">
        <v>0</v>
      </c>
      <c r="H879" s="3">
        <f t="shared" si="13"/>
        <v>0</v>
      </c>
    </row>
    <row r="880" spans="1:8" x14ac:dyDescent="0.3">
      <c r="A880" t="s">
        <v>538</v>
      </c>
      <c r="B880" t="s">
        <v>834</v>
      </c>
      <c r="C880" t="s">
        <v>1123</v>
      </c>
      <c r="D880" t="s">
        <v>102</v>
      </c>
      <c r="E880" t="s">
        <v>2</v>
      </c>
      <c r="F880" s="3">
        <v>0</v>
      </c>
      <c r="G880" s="3">
        <v>0</v>
      </c>
      <c r="H880" s="3">
        <f t="shared" si="13"/>
        <v>0</v>
      </c>
    </row>
    <row r="881" spans="1:8" x14ac:dyDescent="0.3">
      <c r="A881" t="s">
        <v>539</v>
      </c>
      <c r="B881" t="s">
        <v>835</v>
      </c>
      <c r="C881" t="s">
        <v>1247</v>
      </c>
      <c r="D881" t="s">
        <v>103</v>
      </c>
      <c r="E881" t="s">
        <v>1</v>
      </c>
      <c r="F881" s="3">
        <v>0</v>
      </c>
      <c r="G881" s="3">
        <v>0</v>
      </c>
      <c r="H881" s="3">
        <f t="shared" si="13"/>
        <v>0</v>
      </c>
    </row>
    <row r="882" spans="1:8" x14ac:dyDescent="0.3">
      <c r="A882" t="s">
        <v>539</v>
      </c>
      <c r="B882" t="s">
        <v>835</v>
      </c>
      <c r="C882" t="s">
        <v>2378</v>
      </c>
      <c r="D882" t="s">
        <v>103</v>
      </c>
      <c r="E882" t="s">
        <v>1</v>
      </c>
      <c r="F882" s="3">
        <v>0</v>
      </c>
      <c r="G882" s="3">
        <v>0</v>
      </c>
      <c r="H882" s="3">
        <f t="shared" si="13"/>
        <v>0</v>
      </c>
    </row>
    <row r="883" spans="1:8" x14ac:dyDescent="0.3">
      <c r="A883" t="s">
        <v>539</v>
      </c>
      <c r="B883" t="s">
        <v>835</v>
      </c>
      <c r="C883" t="s">
        <v>1249</v>
      </c>
      <c r="D883" t="s">
        <v>103</v>
      </c>
      <c r="E883" t="s">
        <v>1</v>
      </c>
      <c r="F883" s="3">
        <v>0</v>
      </c>
      <c r="G883" s="3">
        <v>0</v>
      </c>
      <c r="H883" s="3">
        <f t="shared" si="13"/>
        <v>0</v>
      </c>
    </row>
    <row r="884" spans="1:8" x14ac:dyDescent="0.3">
      <c r="A884" t="s">
        <v>1344</v>
      </c>
      <c r="B884" t="s">
        <v>1695</v>
      </c>
      <c r="C884" t="s">
        <v>1123</v>
      </c>
      <c r="D884" t="s">
        <v>104</v>
      </c>
      <c r="E884" t="s">
        <v>2</v>
      </c>
      <c r="F884" s="3">
        <v>0</v>
      </c>
      <c r="G884" s="3">
        <v>0</v>
      </c>
      <c r="H884" s="3">
        <f t="shared" si="13"/>
        <v>0</v>
      </c>
    </row>
    <row r="885" spans="1:8" x14ac:dyDescent="0.3">
      <c r="A885" t="s">
        <v>2629</v>
      </c>
      <c r="B885" t="s">
        <v>837</v>
      </c>
      <c r="C885" t="s">
        <v>1249</v>
      </c>
      <c r="D885" t="s">
        <v>105</v>
      </c>
      <c r="E885" t="s">
        <v>1</v>
      </c>
      <c r="F885" s="3">
        <v>0</v>
      </c>
      <c r="G885" s="3">
        <v>0</v>
      </c>
      <c r="H885" s="3">
        <f t="shared" si="13"/>
        <v>0</v>
      </c>
    </row>
    <row r="886" spans="1:8" x14ac:dyDescent="0.3">
      <c r="A886" t="s">
        <v>2629</v>
      </c>
      <c r="B886" t="s">
        <v>2761</v>
      </c>
      <c r="C886" t="s">
        <v>1121</v>
      </c>
      <c r="D886" t="s">
        <v>106</v>
      </c>
      <c r="E886" t="s">
        <v>4</v>
      </c>
      <c r="F886" s="3">
        <v>0</v>
      </c>
      <c r="G886" s="3">
        <v>0</v>
      </c>
      <c r="H886" s="3">
        <f t="shared" si="13"/>
        <v>0</v>
      </c>
    </row>
    <row r="887" spans="1:8" x14ac:dyDescent="0.3">
      <c r="A887" t="s">
        <v>542</v>
      </c>
      <c r="B887" t="s">
        <v>840</v>
      </c>
      <c r="C887" t="s">
        <v>2088</v>
      </c>
      <c r="D887" t="s">
        <v>145</v>
      </c>
      <c r="E887" t="s">
        <v>1</v>
      </c>
      <c r="F887" s="3">
        <v>0</v>
      </c>
      <c r="G887" s="3">
        <v>0</v>
      </c>
      <c r="H887" s="3">
        <f t="shared" si="13"/>
        <v>0</v>
      </c>
    </row>
    <row r="888" spans="1:8" x14ac:dyDescent="0.3">
      <c r="A888" t="s">
        <v>542</v>
      </c>
      <c r="B888" t="s">
        <v>841</v>
      </c>
      <c r="C888" t="s">
        <v>1247</v>
      </c>
      <c r="D888" t="s">
        <v>101</v>
      </c>
      <c r="E888" t="s">
        <v>1</v>
      </c>
      <c r="F888" s="3">
        <v>0</v>
      </c>
      <c r="G888" s="3">
        <v>0</v>
      </c>
      <c r="H888" s="3">
        <f t="shared" si="13"/>
        <v>0</v>
      </c>
    </row>
    <row r="889" spans="1:8" x14ac:dyDescent="0.3">
      <c r="A889" t="s">
        <v>542</v>
      </c>
      <c r="B889" t="s">
        <v>841</v>
      </c>
      <c r="C889" t="s">
        <v>2380</v>
      </c>
      <c r="D889" t="s">
        <v>101</v>
      </c>
      <c r="E889" t="s">
        <v>1</v>
      </c>
      <c r="F889" s="3">
        <v>0</v>
      </c>
      <c r="G889" s="3">
        <v>0</v>
      </c>
      <c r="H889" s="3">
        <f t="shared" si="13"/>
        <v>0</v>
      </c>
    </row>
    <row r="890" spans="1:8" x14ac:dyDescent="0.3">
      <c r="A890" t="s">
        <v>543</v>
      </c>
      <c r="B890" t="s">
        <v>830</v>
      </c>
      <c r="C890" t="s">
        <v>1125</v>
      </c>
      <c r="D890" t="s">
        <v>100</v>
      </c>
      <c r="E890" t="s">
        <v>4</v>
      </c>
      <c r="F890" s="3">
        <v>0</v>
      </c>
      <c r="G890" s="3">
        <v>0</v>
      </c>
      <c r="H890" s="3">
        <f t="shared" si="13"/>
        <v>0</v>
      </c>
    </row>
    <row r="891" spans="1:8" x14ac:dyDescent="0.3">
      <c r="A891" t="s">
        <v>543</v>
      </c>
      <c r="B891" t="s">
        <v>2764</v>
      </c>
      <c r="C891" t="s">
        <v>1121</v>
      </c>
      <c r="D891" t="s">
        <v>106</v>
      </c>
      <c r="E891" t="s">
        <v>4</v>
      </c>
      <c r="F891" s="3">
        <v>0</v>
      </c>
      <c r="G891" s="3">
        <v>0</v>
      </c>
      <c r="H891" s="3">
        <f t="shared" si="13"/>
        <v>0</v>
      </c>
    </row>
    <row r="892" spans="1:8" x14ac:dyDescent="0.3">
      <c r="A892" t="s">
        <v>543</v>
      </c>
      <c r="B892" t="s">
        <v>1696</v>
      </c>
      <c r="C892" t="s">
        <v>1248</v>
      </c>
      <c r="D892" t="s">
        <v>100</v>
      </c>
      <c r="E892" t="s">
        <v>1</v>
      </c>
      <c r="F892" s="3">
        <v>0</v>
      </c>
      <c r="G892" s="3">
        <v>0</v>
      </c>
      <c r="H892" s="3">
        <f t="shared" si="13"/>
        <v>0</v>
      </c>
    </row>
    <row r="893" spans="1:8" x14ac:dyDescent="0.3">
      <c r="A893" t="s">
        <v>543</v>
      </c>
      <c r="B893" t="s">
        <v>1696</v>
      </c>
      <c r="C893" t="s">
        <v>1249</v>
      </c>
      <c r="D893" t="s">
        <v>100</v>
      </c>
      <c r="E893" t="s">
        <v>1</v>
      </c>
      <c r="F893" s="3">
        <v>0</v>
      </c>
      <c r="G893" s="3">
        <v>0</v>
      </c>
      <c r="H893" s="3">
        <f t="shared" si="13"/>
        <v>0</v>
      </c>
    </row>
    <row r="894" spans="1:8" x14ac:dyDescent="0.3">
      <c r="A894" t="s">
        <v>543</v>
      </c>
      <c r="B894" t="s">
        <v>2763</v>
      </c>
      <c r="C894" t="s">
        <v>1248</v>
      </c>
      <c r="D894" t="s">
        <v>100</v>
      </c>
      <c r="E894" t="s">
        <v>1</v>
      </c>
      <c r="F894" s="3">
        <v>0</v>
      </c>
      <c r="G894" s="3">
        <v>0</v>
      </c>
      <c r="H894" s="3">
        <f t="shared" si="13"/>
        <v>0</v>
      </c>
    </row>
    <row r="895" spans="1:8" x14ac:dyDescent="0.3">
      <c r="A895" t="s">
        <v>543</v>
      </c>
      <c r="B895" t="s">
        <v>2763</v>
      </c>
      <c r="C895" t="s">
        <v>1249</v>
      </c>
      <c r="D895" t="s">
        <v>100</v>
      </c>
      <c r="E895" t="s">
        <v>1</v>
      </c>
      <c r="F895" s="3">
        <v>0</v>
      </c>
      <c r="G895" s="3">
        <v>0</v>
      </c>
      <c r="H895" s="3">
        <f t="shared" si="13"/>
        <v>0</v>
      </c>
    </row>
    <row r="896" spans="1:8" x14ac:dyDescent="0.3">
      <c r="A896" t="s">
        <v>1345</v>
      </c>
      <c r="B896" t="s">
        <v>845</v>
      </c>
      <c r="C896" t="s">
        <v>1247</v>
      </c>
      <c r="D896" t="s">
        <v>107</v>
      </c>
      <c r="E896" t="s">
        <v>1</v>
      </c>
      <c r="F896" s="3">
        <v>0</v>
      </c>
      <c r="G896" s="3">
        <v>0</v>
      </c>
      <c r="H896" s="3">
        <f t="shared" si="13"/>
        <v>0</v>
      </c>
    </row>
    <row r="897" spans="1:8" x14ac:dyDescent="0.3">
      <c r="A897" t="s">
        <v>2649</v>
      </c>
      <c r="B897" t="s">
        <v>947</v>
      </c>
      <c r="C897" t="s">
        <v>1172</v>
      </c>
      <c r="D897" t="s">
        <v>168</v>
      </c>
      <c r="E897" t="s">
        <v>2</v>
      </c>
      <c r="F897" s="3">
        <v>0</v>
      </c>
      <c r="G897" s="3">
        <v>0</v>
      </c>
      <c r="H897" s="3">
        <f t="shared" si="13"/>
        <v>0</v>
      </c>
    </row>
    <row r="898" spans="1:8" x14ac:dyDescent="0.3">
      <c r="A898" t="s">
        <v>1385</v>
      </c>
      <c r="B898" t="s">
        <v>1809</v>
      </c>
      <c r="C898" t="s">
        <v>2082</v>
      </c>
      <c r="D898" t="s">
        <v>145</v>
      </c>
      <c r="E898" t="s">
        <v>1</v>
      </c>
      <c r="F898" s="3">
        <v>0</v>
      </c>
      <c r="G898" s="3">
        <v>0</v>
      </c>
      <c r="H898" s="3">
        <f t="shared" ref="H898:H961" si="14">F898-G898</f>
        <v>0</v>
      </c>
    </row>
    <row r="899" spans="1:8" x14ac:dyDescent="0.3">
      <c r="A899" t="s">
        <v>2640</v>
      </c>
      <c r="B899" t="s">
        <v>2566</v>
      </c>
      <c r="C899" t="s">
        <v>1142</v>
      </c>
      <c r="D899" t="s">
        <v>144</v>
      </c>
      <c r="E899" t="s">
        <v>2</v>
      </c>
      <c r="F899" s="3">
        <v>0</v>
      </c>
      <c r="G899" s="3">
        <v>0</v>
      </c>
      <c r="H899" s="3">
        <f t="shared" si="14"/>
        <v>0</v>
      </c>
    </row>
    <row r="900" spans="1:8" x14ac:dyDescent="0.3">
      <c r="A900" t="s">
        <v>1432</v>
      </c>
      <c r="B900" t="s">
        <v>1979</v>
      </c>
      <c r="C900" t="s">
        <v>2082</v>
      </c>
      <c r="D900" t="s">
        <v>145</v>
      </c>
      <c r="E900" t="s">
        <v>1</v>
      </c>
      <c r="F900" s="3">
        <v>0</v>
      </c>
      <c r="G900" s="3">
        <v>0</v>
      </c>
      <c r="H900" s="3">
        <f t="shared" si="14"/>
        <v>0</v>
      </c>
    </row>
    <row r="901" spans="1:8" x14ac:dyDescent="0.3">
      <c r="A901" t="s">
        <v>1432</v>
      </c>
      <c r="B901" t="s">
        <v>1978</v>
      </c>
      <c r="C901" t="s">
        <v>2346</v>
      </c>
      <c r="D901" t="s">
        <v>346</v>
      </c>
      <c r="E901" t="s">
        <v>1</v>
      </c>
      <c r="F901" s="3">
        <v>0</v>
      </c>
      <c r="G901" s="3">
        <v>0</v>
      </c>
      <c r="H901" s="3">
        <f t="shared" si="14"/>
        <v>0</v>
      </c>
    </row>
    <row r="902" spans="1:8" x14ac:dyDescent="0.3">
      <c r="A902" t="s">
        <v>1432</v>
      </c>
      <c r="B902" t="s">
        <v>1978</v>
      </c>
      <c r="C902" t="s">
        <v>2252</v>
      </c>
      <c r="D902" t="s">
        <v>346</v>
      </c>
      <c r="E902" t="s">
        <v>2</v>
      </c>
      <c r="F902" s="3">
        <v>0</v>
      </c>
      <c r="G902" s="3">
        <v>0</v>
      </c>
      <c r="H902" s="3">
        <f t="shared" si="14"/>
        <v>0</v>
      </c>
    </row>
    <row r="903" spans="1:8" x14ac:dyDescent="0.3">
      <c r="A903" t="s">
        <v>1354</v>
      </c>
      <c r="B903" t="s">
        <v>1728</v>
      </c>
      <c r="C903" t="s">
        <v>2385</v>
      </c>
      <c r="D903" t="s">
        <v>362</v>
      </c>
      <c r="E903" t="s">
        <v>1</v>
      </c>
      <c r="F903" s="3">
        <v>0</v>
      </c>
      <c r="G903" s="3">
        <v>0</v>
      </c>
      <c r="H903" s="3">
        <f t="shared" si="14"/>
        <v>0</v>
      </c>
    </row>
    <row r="904" spans="1:8" x14ac:dyDescent="0.3">
      <c r="A904" t="s">
        <v>1354</v>
      </c>
      <c r="B904" t="s">
        <v>1729</v>
      </c>
      <c r="C904" t="s">
        <v>2082</v>
      </c>
      <c r="D904" t="s">
        <v>145</v>
      </c>
      <c r="E904" t="s">
        <v>1</v>
      </c>
      <c r="F904" s="3">
        <v>0</v>
      </c>
      <c r="G904" s="3">
        <v>0</v>
      </c>
      <c r="H904" s="3">
        <f t="shared" si="14"/>
        <v>0</v>
      </c>
    </row>
    <row r="905" spans="1:8" x14ac:dyDescent="0.3">
      <c r="A905" t="s">
        <v>1374</v>
      </c>
      <c r="B905" t="s">
        <v>1774</v>
      </c>
      <c r="C905" t="s">
        <v>2176</v>
      </c>
      <c r="D905" t="s">
        <v>386</v>
      </c>
      <c r="E905" t="s">
        <v>3</v>
      </c>
      <c r="F905" s="3">
        <v>0</v>
      </c>
      <c r="G905" s="3">
        <v>0</v>
      </c>
      <c r="H905" s="3">
        <f t="shared" si="14"/>
        <v>0</v>
      </c>
    </row>
    <row r="906" spans="1:8" x14ac:dyDescent="0.3">
      <c r="A906" t="s">
        <v>1374</v>
      </c>
      <c r="B906" t="s">
        <v>1775</v>
      </c>
      <c r="C906" t="s">
        <v>2177</v>
      </c>
      <c r="D906" t="s">
        <v>2178</v>
      </c>
      <c r="E906" t="s">
        <v>4</v>
      </c>
      <c r="F906" s="3">
        <v>0</v>
      </c>
      <c r="G906" s="3">
        <v>0</v>
      </c>
      <c r="H906" s="3">
        <f t="shared" si="14"/>
        <v>0</v>
      </c>
    </row>
    <row r="907" spans="1:8" x14ac:dyDescent="0.3">
      <c r="A907" t="s">
        <v>660</v>
      </c>
      <c r="B907" t="s">
        <v>1014</v>
      </c>
      <c r="C907" t="s">
        <v>1266</v>
      </c>
      <c r="D907" t="s">
        <v>136</v>
      </c>
      <c r="E907" t="s">
        <v>1</v>
      </c>
      <c r="F907" s="3">
        <v>0</v>
      </c>
      <c r="G907" s="3">
        <v>0</v>
      </c>
      <c r="H907" s="3">
        <f t="shared" si="14"/>
        <v>0</v>
      </c>
    </row>
    <row r="908" spans="1:8" x14ac:dyDescent="0.3">
      <c r="A908" t="s">
        <v>2509</v>
      </c>
      <c r="B908" t="s">
        <v>1880</v>
      </c>
      <c r="C908" t="s">
        <v>2353</v>
      </c>
      <c r="D908" t="s">
        <v>273</v>
      </c>
      <c r="E908" t="s">
        <v>1</v>
      </c>
      <c r="F908" s="3">
        <v>0</v>
      </c>
      <c r="G908" s="3">
        <v>0</v>
      </c>
      <c r="H908" s="3">
        <f t="shared" si="14"/>
        <v>0</v>
      </c>
    </row>
    <row r="909" spans="1:8" x14ac:dyDescent="0.3">
      <c r="A909" t="s">
        <v>1448</v>
      </c>
      <c r="B909" t="s">
        <v>1448</v>
      </c>
      <c r="C909" t="s">
        <v>2082</v>
      </c>
      <c r="D909" t="s">
        <v>145</v>
      </c>
      <c r="E909" t="s">
        <v>1</v>
      </c>
      <c r="F909" s="3">
        <v>0</v>
      </c>
      <c r="G909" s="3">
        <v>0</v>
      </c>
      <c r="H909" s="3">
        <f t="shared" si="14"/>
        <v>0</v>
      </c>
    </row>
    <row r="910" spans="1:8" x14ac:dyDescent="0.3">
      <c r="A910" t="s">
        <v>1449</v>
      </c>
      <c r="B910" t="s">
        <v>2037</v>
      </c>
      <c r="C910" t="s">
        <v>2360</v>
      </c>
      <c r="D910" t="s">
        <v>283</v>
      </c>
      <c r="E910" t="s">
        <v>1</v>
      </c>
      <c r="F910" s="3">
        <v>0</v>
      </c>
      <c r="G910" s="3">
        <v>0</v>
      </c>
      <c r="H910" s="3">
        <f t="shared" si="14"/>
        <v>0</v>
      </c>
    </row>
    <row r="911" spans="1:8" x14ac:dyDescent="0.3">
      <c r="A911" t="s">
        <v>1421</v>
      </c>
      <c r="B911" t="s">
        <v>1940</v>
      </c>
      <c r="C911" t="s">
        <v>2363</v>
      </c>
      <c r="D911" t="s">
        <v>276</v>
      </c>
      <c r="E911" t="s">
        <v>1</v>
      </c>
      <c r="F911" s="3">
        <v>0</v>
      </c>
      <c r="G911" s="3">
        <v>0</v>
      </c>
      <c r="H911" s="3">
        <f t="shared" si="14"/>
        <v>0</v>
      </c>
    </row>
    <row r="912" spans="1:8" x14ac:dyDescent="0.3">
      <c r="A912" t="s">
        <v>631</v>
      </c>
      <c r="B912" t="s">
        <v>972</v>
      </c>
      <c r="C912" t="s">
        <v>1262</v>
      </c>
      <c r="D912" t="s">
        <v>185</v>
      </c>
      <c r="E912" t="s">
        <v>1</v>
      </c>
      <c r="F912" s="3">
        <v>0</v>
      </c>
      <c r="G912" s="3">
        <v>0</v>
      </c>
      <c r="H912" s="3">
        <f t="shared" si="14"/>
        <v>0</v>
      </c>
    </row>
    <row r="913" spans="1:8" x14ac:dyDescent="0.3">
      <c r="A913" t="s">
        <v>661</v>
      </c>
      <c r="B913" t="s">
        <v>2905</v>
      </c>
      <c r="C913" t="s">
        <v>145</v>
      </c>
      <c r="D913" t="s">
        <v>145</v>
      </c>
      <c r="E913" t="s">
        <v>1</v>
      </c>
      <c r="F913" s="3">
        <v>0</v>
      </c>
      <c r="G913" s="3">
        <v>0</v>
      </c>
      <c r="H913" s="3">
        <f t="shared" si="14"/>
        <v>0</v>
      </c>
    </row>
    <row r="914" spans="1:8" x14ac:dyDescent="0.3">
      <c r="A914" t="s">
        <v>662</v>
      </c>
      <c r="B914" t="s">
        <v>2041</v>
      </c>
      <c r="C914" t="s">
        <v>2307</v>
      </c>
      <c r="D914" t="s">
        <v>302</v>
      </c>
      <c r="E914" t="s">
        <v>2</v>
      </c>
      <c r="F914" s="3">
        <v>0</v>
      </c>
      <c r="G914" s="3">
        <v>0</v>
      </c>
      <c r="H914" s="3">
        <f t="shared" si="14"/>
        <v>0</v>
      </c>
    </row>
    <row r="915" spans="1:8" x14ac:dyDescent="0.3">
      <c r="A915" t="s">
        <v>2962</v>
      </c>
      <c r="B915" t="s">
        <v>2962</v>
      </c>
      <c r="C915" t="s">
        <v>3102</v>
      </c>
      <c r="D915" t="s">
        <v>174</v>
      </c>
      <c r="E915" t="s">
        <v>3</v>
      </c>
      <c r="F915" s="3">
        <v>0</v>
      </c>
      <c r="G915" s="3">
        <v>0</v>
      </c>
      <c r="H915" s="3">
        <f t="shared" si="14"/>
        <v>0</v>
      </c>
    </row>
    <row r="916" spans="1:8" x14ac:dyDescent="0.3">
      <c r="A916" t="s">
        <v>1337</v>
      </c>
      <c r="B916" t="s">
        <v>1671</v>
      </c>
      <c r="C916" t="s">
        <v>2140</v>
      </c>
      <c r="D916" t="s">
        <v>2141</v>
      </c>
      <c r="E916" t="s">
        <v>4</v>
      </c>
      <c r="F916" s="3">
        <v>0</v>
      </c>
      <c r="G916" s="3">
        <v>0</v>
      </c>
      <c r="H916" s="3">
        <f t="shared" si="14"/>
        <v>0</v>
      </c>
    </row>
    <row r="917" spans="1:8" x14ac:dyDescent="0.3">
      <c r="A917" t="s">
        <v>1322</v>
      </c>
      <c r="B917" t="s">
        <v>1622</v>
      </c>
      <c r="C917" t="s">
        <v>2358</v>
      </c>
      <c r="D917" t="s">
        <v>313</v>
      </c>
      <c r="E917" t="s">
        <v>1</v>
      </c>
      <c r="F917" s="3">
        <v>0</v>
      </c>
      <c r="G917" s="3">
        <v>0</v>
      </c>
      <c r="H917" s="3">
        <f t="shared" si="14"/>
        <v>0</v>
      </c>
    </row>
    <row r="918" spans="1:8" x14ac:dyDescent="0.3">
      <c r="A918" t="s">
        <v>472</v>
      </c>
      <c r="B918" t="s">
        <v>727</v>
      </c>
      <c r="C918" t="s">
        <v>1230</v>
      </c>
      <c r="D918" t="s">
        <v>18</v>
      </c>
      <c r="E918" t="s">
        <v>1</v>
      </c>
      <c r="F918" s="3">
        <v>0</v>
      </c>
      <c r="G918" s="3">
        <v>0</v>
      </c>
      <c r="H918" s="3">
        <f t="shared" si="14"/>
        <v>0</v>
      </c>
    </row>
    <row r="919" spans="1:8" x14ac:dyDescent="0.3">
      <c r="A919" t="s">
        <v>1417</v>
      </c>
      <c r="B919" t="s">
        <v>3009</v>
      </c>
      <c r="C919" t="s">
        <v>2236</v>
      </c>
      <c r="D919" t="s">
        <v>3082</v>
      </c>
      <c r="E919" t="s">
        <v>4</v>
      </c>
      <c r="F919" s="3">
        <v>0</v>
      </c>
      <c r="G919" s="3">
        <v>0</v>
      </c>
      <c r="H919" s="3">
        <f t="shared" si="14"/>
        <v>0</v>
      </c>
    </row>
    <row r="920" spans="1:8" x14ac:dyDescent="0.3">
      <c r="A920" t="s">
        <v>1417</v>
      </c>
      <c r="B920" t="s">
        <v>1931</v>
      </c>
      <c r="C920" t="s">
        <v>2236</v>
      </c>
      <c r="D920" t="s">
        <v>299</v>
      </c>
      <c r="E920" t="s">
        <v>4</v>
      </c>
      <c r="F920" s="3">
        <v>0</v>
      </c>
      <c r="G920" s="3">
        <v>0</v>
      </c>
      <c r="H920" s="3">
        <f t="shared" si="14"/>
        <v>0</v>
      </c>
    </row>
    <row r="921" spans="1:8" x14ac:dyDescent="0.3">
      <c r="A921" t="s">
        <v>594</v>
      </c>
      <c r="B921" t="s">
        <v>913</v>
      </c>
      <c r="C921" t="s">
        <v>1156</v>
      </c>
      <c r="D921" t="s">
        <v>149</v>
      </c>
      <c r="E921" t="s">
        <v>2</v>
      </c>
      <c r="F921" s="3">
        <v>0</v>
      </c>
      <c r="G921" s="3">
        <v>0</v>
      </c>
      <c r="H921" s="3">
        <f t="shared" si="14"/>
        <v>0</v>
      </c>
    </row>
    <row r="922" spans="1:8" x14ac:dyDescent="0.3">
      <c r="A922" t="s">
        <v>588</v>
      </c>
      <c r="B922" t="s">
        <v>3001</v>
      </c>
      <c r="C922" t="s">
        <v>1161</v>
      </c>
      <c r="D922" t="s">
        <v>148</v>
      </c>
      <c r="E922" t="s">
        <v>2</v>
      </c>
      <c r="F922" s="3">
        <v>0</v>
      </c>
      <c r="G922" s="3">
        <v>0</v>
      </c>
      <c r="H922" s="3">
        <f t="shared" si="14"/>
        <v>0</v>
      </c>
    </row>
    <row r="923" spans="1:8" x14ac:dyDescent="0.3">
      <c r="A923" t="s">
        <v>1355</v>
      </c>
      <c r="B923" t="s">
        <v>1355</v>
      </c>
      <c r="C923" t="s">
        <v>2082</v>
      </c>
      <c r="D923" t="s">
        <v>145</v>
      </c>
      <c r="E923" t="s">
        <v>4</v>
      </c>
      <c r="F923" s="3">
        <v>0</v>
      </c>
      <c r="G923" s="3">
        <v>0</v>
      </c>
      <c r="H923" s="3">
        <f t="shared" si="14"/>
        <v>0</v>
      </c>
    </row>
    <row r="924" spans="1:8" x14ac:dyDescent="0.3">
      <c r="A924" t="s">
        <v>1450</v>
      </c>
      <c r="B924" t="s">
        <v>1450</v>
      </c>
      <c r="C924" t="s">
        <v>2082</v>
      </c>
      <c r="D924" t="s">
        <v>145</v>
      </c>
      <c r="E924" t="s">
        <v>1</v>
      </c>
      <c r="F924" s="3">
        <v>0</v>
      </c>
      <c r="G924" s="3">
        <v>0</v>
      </c>
      <c r="H924" s="3">
        <f t="shared" si="14"/>
        <v>0</v>
      </c>
    </row>
    <row r="925" spans="1:8" x14ac:dyDescent="0.3">
      <c r="A925" t="s">
        <v>2495</v>
      </c>
      <c r="B925" t="s">
        <v>2545</v>
      </c>
      <c r="C925" t="s">
        <v>2360</v>
      </c>
      <c r="D925" t="s">
        <v>251</v>
      </c>
      <c r="E925" t="s">
        <v>1</v>
      </c>
      <c r="F925" s="3">
        <v>0</v>
      </c>
      <c r="G925" s="3">
        <v>0</v>
      </c>
      <c r="H925" s="3">
        <f t="shared" si="14"/>
        <v>0</v>
      </c>
    </row>
    <row r="926" spans="1:8" x14ac:dyDescent="0.3">
      <c r="A926" t="s">
        <v>2721</v>
      </c>
      <c r="B926" t="s">
        <v>2821</v>
      </c>
      <c r="C926" t="s">
        <v>1267</v>
      </c>
      <c r="D926" t="s">
        <v>165</v>
      </c>
      <c r="E926" t="s">
        <v>1</v>
      </c>
      <c r="F926" s="3">
        <v>0</v>
      </c>
      <c r="G926" s="3">
        <v>0</v>
      </c>
      <c r="H926" s="3">
        <f t="shared" si="14"/>
        <v>0</v>
      </c>
    </row>
    <row r="927" spans="1:8" x14ac:dyDescent="0.3">
      <c r="A927" t="s">
        <v>1310</v>
      </c>
      <c r="B927" t="s">
        <v>1310</v>
      </c>
      <c r="C927" t="s">
        <v>2121</v>
      </c>
      <c r="D927" t="s">
        <v>2122</v>
      </c>
      <c r="E927" t="s">
        <v>4</v>
      </c>
      <c r="F927" s="3">
        <v>0</v>
      </c>
      <c r="G927" s="3">
        <v>0</v>
      </c>
      <c r="H927" s="3">
        <f t="shared" si="14"/>
        <v>0</v>
      </c>
    </row>
    <row r="928" spans="1:8" x14ac:dyDescent="0.3">
      <c r="A928" t="s">
        <v>572</v>
      </c>
      <c r="B928" t="s">
        <v>881</v>
      </c>
      <c r="C928" t="s">
        <v>1149</v>
      </c>
      <c r="D928" t="s">
        <v>55</v>
      </c>
      <c r="E928" t="s">
        <v>2</v>
      </c>
      <c r="F928" s="3">
        <v>0</v>
      </c>
      <c r="G928" s="3">
        <v>0</v>
      </c>
      <c r="H928" s="3">
        <f t="shared" si="14"/>
        <v>0</v>
      </c>
    </row>
    <row r="929" spans="1:8" x14ac:dyDescent="0.3">
      <c r="A929" t="s">
        <v>572</v>
      </c>
      <c r="B929" t="s">
        <v>881</v>
      </c>
      <c r="C929" t="s">
        <v>1150</v>
      </c>
      <c r="D929" t="s">
        <v>55</v>
      </c>
      <c r="E929" t="s">
        <v>2</v>
      </c>
      <c r="F929" s="3">
        <v>0</v>
      </c>
      <c r="G929" s="3">
        <v>0</v>
      </c>
      <c r="H929" s="3">
        <f t="shared" si="14"/>
        <v>0</v>
      </c>
    </row>
    <row r="930" spans="1:8" x14ac:dyDescent="0.3">
      <c r="A930" t="s">
        <v>620</v>
      </c>
      <c r="B930" t="s">
        <v>955</v>
      </c>
      <c r="C930" t="s">
        <v>1111</v>
      </c>
      <c r="D930" t="s">
        <v>173</v>
      </c>
      <c r="E930" t="s">
        <v>2</v>
      </c>
      <c r="F930" s="3">
        <v>0</v>
      </c>
      <c r="G930" s="3">
        <v>0</v>
      </c>
      <c r="H930" s="3">
        <f t="shared" si="14"/>
        <v>0</v>
      </c>
    </row>
    <row r="931" spans="1:8" x14ac:dyDescent="0.3">
      <c r="A931" t="s">
        <v>676</v>
      </c>
      <c r="B931" t="s">
        <v>1035</v>
      </c>
      <c r="C931" t="s">
        <v>1223</v>
      </c>
      <c r="D931" t="s">
        <v>210</v>
      </c>
      <c r="E931" t="s">
        <v>2</v>
      </c>
      <c r="F931" s="3">
        <v>0</v>
      </c>
      <c r="G931" s="3">
        <v>0</v>
      </c>
      <c r="H931" s="3">
        <f t="shared" si="14"/>
        <v>0</v>
      </c>
    </row>
    <row r="932" spans="1:8" x14ac:dyDescent="0.3">
      <c r="A932" t="s">
        <v>2963</v>
      </c>
      <c r="B932" t="s">
        <v>3040</v>
      </c>
      <c r="C932" t="s">
        <v>3103</v>
      </c>
      <c r="D932" t="s">
        <v>165</v>
      </c>
      <c r="E932" t="s">
        <v>1</v>
      </c>
      <c r="F932" s="3">
        <v>0</v>
      </c>
      <c r="G932" s="3">
        <v>0</v>
      </c>
      <c r="H932" s="3">
        <f t="shared" si="14"/>
        <v>0</v>
      </c>
    </row>
    <row r="933" spans="1:8" x14ac:dyDescent="0.3">
      <c r="A933" t="s">
        <v>1404</v>
      </c>
      <c r="B933" t="s">
        <v>1404</v>
      </c>
      <c r="C933" t="s">
        <v>2082</v>
      </c>
      <c r="D933" t="s">
        <v>145</v>
      </c>
      <c r="E933" t="s">
        <v>1</v>
      </c>
      <c r="F933" s="3">
        <v>0</v>
      </c>
      <c r="G933" s="3">
        <v>0</v>
      </c>
      <c r="H933" s="3">
        <f t="shared" si="14"/>
        <v>0</v>
      </c>
    </row>
    <row r="934" spans="1:8" x14ac:dyDescent="0.3">
      <c r="A934" t="s">
        <v>2722</v>
      </c>
      <c r="B934" t="s">
        <v>1018</v>
      </c>
      <c r="C934" t="s">
        <v>1211</v>
      </c>
      <c r="D934" t="s">
        <v>47</v>
      </c>
      <c r="E934" t="s">
        <v>1</v>
      </c>
      <c r="F934" s="3">
        <v>0</v>
      </c>
      <c r="G934" s="3">
        <v>0</v>
      </c>
      <c r="H934" s="3">
        <f t="shared" si="14"/>
        <v>0</v>
      </c>
    </row>
    <row r="935" spans="1:8" x14ac:dyDescent="0.3">
      <c r="A935" t="s">
        <v>1422</v>
      </c>
      <c r="B935" t="s">
        <v>977</v>
      </c>
      <c r="C935" t="s">
        <v>1157</v>
      </c>
      <c r="D935" t="s">
        <v>187</v>
      </c>
      <c r="E935" t="s">
        <v>2</v>
      </c>
      <c r="F935" s="3">
        <v>0</v>
      </c>
      <c r="G935" s="3">
        <v>0</v>
      </c>
      <c r="H935" s="3">
        <f t="shared" si="14"/>
        <v>0</v>
      </c>
    </row>
    <row r="936" spans="1:8" x14ac:dyDescent="0.3">
      <c r="A936" t="s">
        <v>1422</v>
      </c>
      <c r="B936" t="s">
        <v>956</v>
      </c>
      <c r="C936" t="s">
        <v>1111</v>
      </c>
      <c r="D936" t="s">
        <v>174</v>
      </c>
      <c r="E936" t="s">
        <v>2</v>
      </c>
      <c r="F936" s="3">
        <v>0</v>
      </c>
      <c r="G936" s="3">
        <v>0</v>
      </c>
      <c r="H936" s="3">
        <f t="shared" si="14"/>
        <v>0</v>
      </c>
    </row>
    <row r="937" spans="1:8" x14ac:dyDescent="0.3">
      <c r="A937" t="s">
        <v>450</v>
      </c>
      <c r="B937" t="s">
        <v>694</v>
      </c>
      <c r="C937" t="s">
        <v>1228</v>
      </c>
      <c r="D937" t="s">
        <v>11</v>
      </c>
      <c r="E937" t="s">
        <v>1</v>
      </c>
      <c r="F937" s="3">
        <v>0</v>
      </c>
      <c r="G937" s="3">
        <v>0</v>
      </c>
      <c r="H937" s="3">
        <f t="shared" si="14"/>
        <v>0</v>
      </c>
    </row>
    <row r="938" spans="1:8" x14ac:dyDescent="0.3">
      <c r="A938" t="s">
        <v>450</v>
      </c>
      <c r="B938" t="s">
        <v>2726</v>
      </c>
      <c r="C938" t="s">
        <v>1050</v>
      </c>
      <c r="D938" t="s">
        <v>11</v>
      </c>
      <c r="E938" t="s">
        <v>2</v>
      </c>
      <c r="F938" s="3">
        <v>0</v>
      </c>
      <c r="G938" s="3">
        <v>0</v>
      </c>
      <c r="H938" s="3">
        <f t="shared" si="14"/>
        <v>0</v>
      </c>
    </row>
    <row r="939" spans="1:8" x14ac:dyDescent="0.3">
      <c r="A939" t="s">
        <v>450</v>
      </c>
      <c r="B939" t="s">
        <v>695</v>
      </c>
      <c r="C939" t="s">
        <v>1044</v>
      </c>
      <c r="D939" t="s">
        <v>11</v>
      </c>
      <c r="E939" t="s">
        <v>2</v>
      </c>
      <c r="F939" s="3">
        <v>0</v>
      </c>
      <c r="G939" s="3">
        <v>0</v>
      </c>
      <c r="H939" s="3">
        <f t="shared" si="14"/>
        <v>0</v>
      </c>
    </row>
    <row r="940" spans="1:8" x14ac:dyDescent="0.3">
      <c r="A940" t="s">
        <v>1275</v>
      </c>
      <c r="B940" t="s">
        <v>2446</v>
      </c>
      <c r="C940" t="s">
        <v>145</v>
      </c>
      <c r="D940" t="s">
        <v>145</v>
      </c>
      <c r="E940" t="s">
        <v>1</v>
      </c>
      <c r="F940" s="3">
        <v>0</v>
      </c>
      <c r="G940" s="3">
        <v>0</v>
      </c>
      <c r="H940" s="3">
        <f t="shared" si="14"/>
        <v>0</v>
      </c>
    </row>
    <row r="941" spans="1:8" x14ac:dyDescent="0.3">
      <c r="A941" t="s">
        <v>1275</v>
      </c>
      <c r="B941" t="s">
        <v>695</v>
      </c>
      <c r="C941" t="s">
        <v>1051</v>
      </c>
      <c r="D941" t="s">
        <v>11</v>
      </c>
      <c r="E941" t="s">
        <v>2</v>
      </c>
      <c r="F941" s="3">
        <v>0</v>
      </c>
      <c r="G941" s="3">
        <v>0</v>
      </c>
      <c r="H941" s="3">
        <f t="shared" si="14"/>
        <v>0</v>
      </c>
    </row>
    <row r="942" spans="1:8" x14ac:dyDescent="0.3">
      <c r="A942" t="s">
        <v>1327</v>
      </c>
      <c r="B942" t="s">
        <v>1637</v>
      </c>
      <c r="C942" t="s">
        <v>2135</v>
      </c>
      <c r="D942" t="s">
        <v>293</v>
      </c>
      <c r="E942" t="s">
        <v>2</v>
      </c>
      <c r="F942" s="3">
        <v>0</v>
      </c>
      <c r="G942" s="3">
        <v>0</v>
      </c>
      <c r="H942" s="3">
        <f t="shared" si="14"/>
        <v>0</v>
      </c>
    </row>
    <row r="943" spans="1:8" x14ac:dyDescent="0.3">
      <c r="A943" t="s">
        <v>1300</v>
      </c>
      <c r="B943" t="s">
        <v>1834</v>
      </c>
      <c r="C943" t="s">
        <v>2079</v>
      </c>
      <c r="D943" t="s">
        <v>145</v>
      </c>
      <c r="E943" t="s">
        <v>4</v>
      </c>
      <c r="F943" s="3">
        <v>0</v>
      </c>
      <c r="G943" s="3">
        <v>0</v>
      </c>
      <c r="H943" s="3">
        <f t="shared" si="14"/>
        <v>0</v>
      </c>
    </row>
    <row r="944" spans="1:8" x14ac:dyDescent="0.3">
      <c r="A944" t="s">
        <v>1300</v>
      </c>
      <c r="B944" t="s">
        <v>1638</v>
      </c>
      <c r="C944" t="s">
        <v>2079</v>
      </c>
      <c r="D944" t="s">
        <v>145</v>
      </c>
      <c r="E944" t="s">
        <v>4</v>
      </c>
      <c r="F944" s="3">
        <v>0</v>
      </c>
      <c r="G944" s="3">
        <v>0</v>
      </c>
      <c r="H944" s="3">
        <f t="shared" si="14"/>
        <v>0</v>
      </c>
    </row>
    <row r="945" spans="1:8" x14ac:dyDescent="0.3">
      <c r="A945" t="s">
        <v>1300</v>
      </c>
      <c r="B945" t="s">
        <v>1590</v>
      </c>
      <c r="C945" t="s">
        <v>2079</v>
      </c>
      <c r="D945" t="s">
        <v>145</v>
      </c>
      <c r="E945" t="s">
        <v>4</v>
      </c>
      <c r="F945" s="3">
        <v>0</v>
      </c>
      <c r="G945" s="3">
        <v>0</v>
      </c>
      <c r="H945" s="3">
        <f t="shared" si="14"/>
        <v>0</v>
      </c>
    </row>
    <row r="946" spans="1:8" x14ac:dyDescent="0.3">
      <c r="A946" t="s">
        <v>1300</v>
      </c>
      <c r="B946" t="s">
        <v>1548</v>
      </c>
      <c r="C946" t="s">
        <v>2079</v>
      </c>
      <c r="D946" t="s">
        <v>145</v>
      </c>
      <c r="E946" t="s">
        <v>4</v>
      </c>
      <c r="F946" s="3">
        <v>0</v>
      </c>
      <c r="G946" s="3">
        <v>0</v>
      </c>
      <c r="H946" s="3">
        <f t="shared" si="14"/>
        <v>0</v>
      </c>
    </row>
    <row r="947" spans="1:8" x14ac:dyDescent="0.3">
      <c r="A947" t="s">
        <v>1300</v>
      </c>
      <c r="B947" t="s">
        <v>1838</v>
      </c>
      <c r="C947" t="s">
        <v>2108</v>
      </c>
      <c r="D947" t="s">
        <v>390</v>
      </c>
      <c r="E947" t="s">
        <v>4</v>
      </c>
      <c r="F947" s="3">
        <v>0</v>
      </c>
      <c r="G947" s="3">
        <v>0</v>
      </c>
      <c r="H947" s="3">
        <f t="shared" si="14"/>
        <v>0</v>
      </c>
    </row>
    <row r="948" spans="1:8" x14ac:dyDescent="0.3">
      <c r="A948" t="s">
        <v>1300</v>
      </c>
      <c r="B948" t="s">
        <v>1640</v>
      </c>
      <c r="C948" t="s">
        <v>2108</v>
      </c>
      <c r="D948" t="s">
        <v>390</v>
      </c>
      <c r="E948" t="s">
        <v>4</v>
      </c>
      <c r="F948" s="3">
        <v>0</v>
      </c>
      <c r="G948" s="3">
        <v>0</v>
      </c>
      <c r="H948" s="3">
        <f t="shared" si="14"/>
        <v>0</v>
      </c>
    </row>
    <row r="949" spans="1:8" x14ac:dyDescent="0.3">
      <c r="A949" t="s">
        <v>1300</v>
      </c>
      <c r="B949" t="s">
        <v>1592</v>
      </c>
      <c r="C949" t="s">
        <v>2108</v>
      </c>
      <c r="D949" t="s">
        <v>390</v>
      </c>
      <c r="E949" t="s">
        <v>4</v>
      </c>
      <c r="F949" s="3">
        <v>0</v>
      </c>
      <c r="G949" s="3">
        <v>0</v>
      </c>
      <c r="H949" s="3">
        <f t="shared" si="14"/>
        <v>0</v>
      </c>
    </row>
    <row r="950" spans="1:8" x14ac:dyDescent="0.3">
      <c r="A950" t="s">
        <v>1300</v>
      </c>
      <c r="B950" t="s">
        <v>1550</v>
      </c>
      <c r="C950" t="s">
        <v>2108</v>
      </c>
      <c r="D950" t="s">
        <v>390</v>
      </c>
      <c r="E950" t="s">
        <v>4</v>
      </c>
      <c r="F950" s="3">
        <v>0</v>
      </c>
      <c r="G950" s="3">
        <v>0</v>
      </c>
      <c r="H950" s="3">
        <f t="shared" si="14"/>
        <v>0</v>
      </c>
    </row>
    <row r="951" spans="1:8" x14ac:dyDescent="0.3">
      <c r="A951" t="s">
        <v>1300</v>
      </c>
      <c r="B951" t="s">
        <v>1833</v>
      </c>
      <c r="C951" t="s">
        <v>2088</v>
      </c>
      <c r="D951" t="s">
        <v>145</v>
      </c>
      <c r="E951" t="s">
        <v>1</v>
      </c>
      <c r="F951" s="3">
        <v>0</v>
      </c>
      <c r="G951" s="3">
        <v>0</v>
      </c>
      <c r="H951" s="3">
        <f t="shared" si="14"/>
        <v>0</v>
      </c>
    </row>
    <row r="952" spans="1:8" x14ac:dyDescent="0.3">
      <c r="A952" t="s">
        <v>1300</v>
      </c>
      <c r="B952" t="s">
        <v>1840</v>
      </c>
      <c r="C952" t="s">
        <v>2109</v>
      </c>
      <c r="D952" t="s">
        <v>151</v>
      </c>
      <c r="E952" t="s">
        <v>4</v>
      </c>
      <c r="F952" s="3">
        <v>0</v>
      </c>
      <c r="G952" s="3">
        <v>0</v>
      </c>
      <c r="H952" s="3">
        <f t="shared" si="14"/>
        <v>0</v>
      </c>
    </row>
    <row r="953" spans="1:8" x14ac:dyDescent="0.3">
      <c r="A953" t="s">
        <v>1300</v>
      </c>
      <c r="B953" t="s">
        <v>1641</v>
      </c>
      <c r="C953" t="s">
        <v>2109</v>
      </c>
      <c r="D953" t="s">
        <v>151</v>
      </c>
      <c r="E953" t="s">
        <v>4</v>
      </c>
      <c r="F953" s="3">
        <v>0</v>
      </c>
      <c r="G953" s="3">
        <v>0</v>
      </c>
      <c r="H953" s="3">
        <f t="shared" si="14"/>
        <v>0</v>
      </c>
    </row>
    <row r="954" spans="1:8" x14ac:dyDescent="0.3">
      <c r="A954" t="s">
        <v>1300</v>
      </c>
      <c r="B954" t="s">
        <v>1593</v>
      </c>
      <c r="C954" t="s">
        <v>2109</v>
      </c>
      <c r="D954" t="s">
        <v>151</v>
      </c>
      <c r="E954" t="s">
        <v>4</v>
      </c>
      <c r="F954" s="3">
        <v>0</v>
      </c>
      <c r="G954" s="3">
        <v>0</v>
      </c>
      <c r="H954" s="3">
        <f t="shared" si="14"/>
        <v>0</v>
      </c>
    </row>
    <row r="955" spans="1:8" x14ac:dyDescent="0.3">
      <c r="A955" t="s">
        <v>1300</v>
      </c>
      <c r="B955" t="s">
        <v>1551</v>
      </c>
      <c r="C955" t="s">
        <v>2109</v>
      </c>
      <c r="D955" t="s">
        <v>151</v>
      </c>
      <c r="E955" t="s">
        <v>4</v>
      </c>
      <c r="F955" s="3">
        <v>0</v>
      </c>
      <c r="G955" s="3">
        <v>0</v>
      </c>
      <c r="H955" s="3">
        <f t="shared" si="14"/>
        <v>0</v>
      </c>
    </row>
    <row r="956" spans="1:8" x14ac:dyDescent="0.3">
      <c r="A956" t="s">
        <v>1300</v>
      </c>
      <c r="B956" t="s">
        <v>1837</v>
      </c>
      <c r="C956" t="s">
        <v>2108</v>
      </c>
      <c r="D956" t="s">
        <v>151</v>
      </c>
      <c r="E956" t="s">
        <v>4</v>
      </c>
      <c r="F956" s="3">
        <v>0</v>
      </c>
      <c r="G956" s="3">
        <v>0</v>
      </c>
      <c r="H956" s="3">
        <f t="shared" si="14"/>
        <v>0</v>
      </c>
    </row>
    <row r="957" spans="1:8" x14ac:dyDescent="0.3">
      <c r="A957" t="s">
        <v>1300</v>
      </c>
      <c r="B957" t="s">
        <v>1639</v>
      </c>
      <c r="C957" t="s">
        <v>2108</v>
      </c>
      <c r="D957" t="s">
        <v>151</v>
      </c>
      <c r="E957" t="s">
        <v>4</v>
      </c>
      <c r="F957" s="3">
        <v>0</v>
      </c>
      <c r="G957" s="3">
        <v>0</v>
      </c>
      <c r="H957" s="3">
        <f t="shared" si="14"/>
        <v>0</v>
      </c>
    </row>
    <row r="958" spans="1:8" x14ac:dyDescent="0.3">
      <c r="A958" t="s">
        <v>1300</v>
      </c>
      <c r="B958" t="s">
        <v>1591</v>
      </c>
      <c r="C958" t="s">
        <v>2108</v>
      </c>
      <c r="D958" t="s">
        <v>151</v>
      </c>
      <c r="E958" t="s">
        <v>4</v>
      </c>
      <c r="F958" s="3">
        <v>0</v>
      </c>
      <c r="G958" s="3">
        <v>0</v>
      </c>
      <c r="H958" s="3">
        <f t="shared" si="14"/>
        <v>0</v>
      </c>
    </row>
    <row r="959" spans="1:8" x14ac:dyDescent="0.3">
      <c r="A959" t="s">
        <v>1300</v>
      </c>
      <c r="B959" t="s">
        <v>1549</v>
      </c>
      <c r="C959" t="s">
        <v>2108</v>
      </c>
      <c r="D959" t="s">
        <v>151</v>
      </c>
      <c r="E959" t="s">
        <v>4</v>
      </c>
      <c r="F959" s="3">
        <v>0</v>
      </c>
      <c r="G959" s="3">
        <v>0</v>
      </c>
      <c r="H959" s="3">
        <f t="shared" si="14"/>
        <v>0</v>
      </c>
    </row>
    <row r="960" spans="1:8" x14ac:dyDescent="0.3">
      <c r="A960" t="s">
        <v>1300</v>
      </c>
      <c r="B960" t="s">
        <v>1839</v>
      </c>
      <c r="C960" t="s">
        <v>2203</v>
      </c>
      <c r="D960" t="s">
        <v>390</v>
      </c>
      <c r="E960" t="s">
        <v>4</v>
      </c>
      <c r="F960" s="3">
        <v>0</v>
      </c>
      <c r="G960" s="3">
        <v>0</v>
      </c>
      <c r="H960" s="3">
        <f t="shared" si="14"/>
        <v>0</v>
      </c>
    </row>
    <row r="961" spans="1:8" x14ac:dyDescent="0.3">
      <c r="A961" t="s">
        <v>1300</v>
      </c>
      <c r="B961" t="s">
        <v>1836</v>
      </c>
      <c r="C961" t="s">
        <v>2156</v>
      </c>
      <c r="D961" t="s">
        <v>364</v>
      </c>
      <c r="E961" t="s">
        <v>2</v>
      </c>
      <c r="F961" s="3">
        <v>0</v>
      </c>
      <c r="G961" s="3">
        <v>0</v>
      </c>
      <c r="H961" s="3">
        <f t="shared" si="14"/>
        <v>0</v>
      </c>
    </row>
    <row r="962" spans="1:8" x14ac:dyDescent="0.3">
      <c r="A962" t="s">
        <v>573</v>
      </c>
      <c r="B962" t="s">
        <v>882</v>
      </c>
      <c r="C962" t="s">
        <v>1255</v>
      </c>
      <c r="D962" t="s">
        <v>130</v>
      </c>
      <c r="E962" t="s">
        <v>1</v>
      </c>
      <c r="F962" s="3">
        <v>0</v>
      </c>
      <c r="G962" s="3">
        <v>0</v>
      </c>
      <c r="H962" s="3">
        <f t="shared" ref="H962:H1025" si="15">F962-G962</f>
        <v>0</v>
      </c>
    </row>
    <row r="963" spans="1:8" x14ac:dyDescent="0.3">
      <c r="A963" t="s">
        <v>573</v>
      </c>
      <c r="B963" t="s">
        <v>882</v>
      </c>
      <c r="C963" t="s">
        <v>1151</v>
      </c>
      <c r="D963" t="s">
        <v>130</v>
      </c>
      <c r="E963" t="s">
        <v>2</v>
      </c>
      <c r="F963" s="3">
        <v>0</v>
      </c>
      <c r="G963" s="3">
        <v>0</v>
      </c>
      <c r="H963" s="3">
        <f t="shared" si="15"/>
        <v>0</v>
      </c>
    </row>
    <row r="964" spans="1:8" x14ac:dyDescent="0.3">
      <c r="A964" t="s">
        <v>516</v>
      </c>
      <c r="B964" t="s">
        <v>792</v>
      </c>
      <c r="C964" t="s">
        <v>145</v>
      </c>
      <c r="D964" t="s">
        <v>145</v>
      </c>
      <c r="E964" t="s">
        <v>1</v>
      </c>
      <c r="F964" s="3">
        <v>0</v>
      </c>
      <c r="G964" s="3">
        <v>0</v>
      </c>
      <c r="H964" s="3">
        <f t="shared" si="15"/>
        <v>0</v>
      </c>
    </row>
    <row r="965" spans="1:8" x14ac:dyDescent="0.3">
      <c r="A965" t="s">
        <v>1276</v>
      </c>
      <c r="B965" t="s">
        <v>1276</v>
      </c>
      <c r="C965" t="s">
        <v>2079</v>
      </c>
      <c r="D965" t="s">
        <v>145</v>
      </c>
      <c r="E965" t="s">
        <v>4</v>
      </c>
      <c r="F965" s="3">
        <v>0</v>
      </c>
      <c r="G965" s="3">
        <v>0</v>
      </c>
      <c r="H965" s="3">
        <f t="shared" si="15"/>
        <v>0</v>
      </c>
    </row>
    <row r="966" spans="1:8" x14ac:dyDescent="0.3">
      <c r="A966" t="s">
        <v>1276</v>
      </c>
      <c r="B966" t="s">
        <v>1276</v>
      </c>
      <c r="C966" t="s">
        <v>2083</v>
      </c>
      <c r="D966" t="s">
        <v>11</v>
      </c>
      <c r="E966" t="s">
        <v>4</v>
      </c>
      <c r="F966" s="3">
        <v>0</v>
      </c>
      <c r="G966" s="3">
        <v>0</v>
      </c>
      <c r="H966" s="3">
        <f t="shared" si="15"/>
        <v>0</v>
      </c>
    </row>
    <row r="967" spans="1:8" x14ac:dyDescent="0.3">
      <c r="A967" t="s">
        <v>1423</v>
      </c>
      <c r="B967" t="s">
        <v>1942</v>
      </c>
      <c r="C967" t="s">
        <v>2079</v>
      </c>
      <c r="D967" t="s">
        <v>145</v>
      </c>
      <c r="E967" t="s">
        <v>1</v>
      </c>
      <c r="F967" s="3">
        <v>0</v>
      </c>
      <c r="G967" s="3">
        <v>0</v>
      </c>
      <c r="H967" s="3">
        <f t="shared" si="15"/>
        <v>0</v>
      </c>
    </row>
    <row r="968" spans="1:8" x14ac:dyDescent="0.3">
      <c r="A968" t="s">
        <v>1423</v>
      </c>
      <c r="B968" t="s">
        <v>1941</v>
      </c>
      <c r="C968" t="s">
        <v>2088</v>
      </c>
      <c r="D968" t="s">
        <v>145</v>
      </c>
      <c r="E968" t="s">
        <v>1</v>
      </c>
      <c r="F968" s="3">
        <v>0</v>
      </c>
      <c r="G968" s="3">
        <v>0</v>
      </c>
      <c r="H968" s="3">
        <f t="shared" si="15"/>
        <v>0</v>
      </c>
    </row>
    <row r="969" spans="1:8" x14ac:dyDescent="0.3">
      <c r="A969" t="s">
        <v>1391</v>
      </c>
      <c r="B969" t="s">
        <v>928</v>
      </c>
      <c r="C969" t="s">
        <v>1119</v>
      </c>
      <c r="D969" t="s">
        <v>157</v>
      </c>
      <c r="E969" t="s">
        <v>2</v>
      </c>
      <c r="F969" s="3">
        <v>0</v>
      </c>
      <c r="G969" s="3">
        <v>0</v>
      </c>
      <c r="H969" s="3">
        <f t="shared" si="15"/>
        <v>0</v>
      </c>
    </row>
    <row r="970" spans="1:8" x14ac:dyDescent="0.3">
      <c r="A970" t="s">
        <v>1391</v>
      </c>
      <c r="B970" t="s">
        <v>924</v>
      </c>
      <c r="C970" t="s">
        <v>1245</v>
      </c>
      <c r="D970" t="s">
        <v>157</v>
      </c>
      <c r="E970" t="s">
        <v>1</v>
      </c>
      <c r="F970" s="3">
        <v>0</v>
      </c>
      <c r="G970" s="3">
        <v>0</v>
      </c>
      <c r="H970" s="3">
        <f t="shared" si="15"/>
        <v>0</v>
      </c>
    </row>
    <row r="971" spans="1:8" x14ac:dyDescent="0.3">
      <c r="A971" t="s">
        <v>1391</v>
      </c>
      <c r="B971" t="s">
        <v>925</v>
      </c>
      <c r="C971" t="s">
        <v>1245</v>
      </c>
      <c r="D971" t="s">
        <v>150</v>
      </c>
      <c r="E971" t="s">
        <v>1</v>
      </c>
      <c r="F971" s="3">
        <v>0</v>
      </c>
      <c r="G971" s="3">
        <v>0</v>
      </c>
      <c r="H971" s="3">
        <f t="shared" si="15"/>
        <v>0</v>
      </c>
    </row>
    <row r="972" spans="1:8" x14ac:dyDescent="0.3">
      <c r="A972" t="s">
        <v>1391</v>
      </c>
      <c r="B972" t="s">
        <v>1841</v>
      </c>
      <c r="C972" t="s">
        <v>2095</v>
      </c>
      <c r="D972" t="s">
        <v>145</v>
      </c>
      <c r="E972" t="s">
        <v>1</v>
      </c>
      <c r="F972" s="3">
        <v>0</v>
      </c>
      <c r="G972" s="3">
        <v>0</v>
      </c>
      <c r="H972" s="3">
        <f t="shared" si="15"/>
        <v>0</v>
      </c>
    </row>
    <row r="973" spans="1:8" x14ac:dyDescent="0.3">
      <c r="A973" t="s">
        <v>1391</v>
      </c>
      <c r="B973" t="s">
        <v>927</v>
      </c>
      <c r="C973" t="s">
        <v>1230</v>
      </c>
      <c r="D973" t="s">
        <v>157</v>
      </c>
      <c r="E973" t="s">
        <v>1</v>
      </c>
      <c r="F973" s="3">
        <v>0</v>
      </c>
      <c r="G973" s="3">
        <v>0</v>
      </c>
      <c r="H973" s="3">
        <f t="shared" si="15"/>
        <v>0</v>
      </c>
    </row>
    <row r="974" spans="1:8" x14ac:dyDescent="0.3">
      <c r="A974" t="s">
        <v>1391</v>
      </c>
      <c r="B974" t="s">
        <v>926</v>
      </c>
      <c r="C974" t="s">
        <v>1246</v>
      </c>
      <c r="D974" t="s">
        <v>157</v>
      </c>
      <c r="E974" t="s">
        <v>1</v>
      </c>
      <c r="F974" s="3">
        <v>0</v>
      </c>
      <c r="G974" s="3">
        <v>0</v>
      </c>
      <c r="H974" s="3">
        <f t="shared" si="15"/>
        <v>0</v>
      </c>
    </row>
    <row r="975" spans="1:8" x14ac:dyDescent="0.3">
      <c r="A975" t="s">
        <v>2646</v>
      </c>
      <c r="B975" t="s">
        <v>927</v>
      </c>
      <c r="C975" t="s">
        <v>1230</v>
      </c>
      <c r="D975" t="s">
        <v>157</v>
      </c>
      <c r="E975" t="s">
        <v>1</v>
      </c>
      <c r="F975" s="3">
        <v>0</v>
      </c>
      <c r="G975" s="3">
        <v>0</v>
      </c>
      <c r="H975" s="3">
        <f t="shared" si="15"/>
        <v>0</v>
      </c>
    </row>
    <row r="976" spans="1:8" x14ac:dyDescent="0.3">
      <c r="A976" t="s">
        <v>2647</v>
      </c>
      <c r="B976" t="s">
        <v>925</v>
      </c>
      <c r="C976" t="s">
        <v>1119</v>
      </c>
      <c r="D976" t="s">
        <v>150</v>
      </c>
      <c r="E976" t="s">
        <v>2</v>
      </c>
      <c r="F976" s="3">
        <v>0</v>
      </c>
      <c r="G976" s="3">
        <v>0</v>
      </c>
      <c r="H976" s="3">
        <f t="shared" si="15"/>
        <v>0</v>
      </c>
    </row>
    <row r="977" spans="1:8" x14ac:dyDescent="0.3">
      <c r="A977" t="s">
        <v>499</v>
      </c>
      <c r="B977" t="s">
        <v>770</v>
      </c>
      <c r="C977" t="s">
        <v>1096</v>
      </c>
      <c r="D977" t="s">
        <v>63</v>
      </c>
      <c r="E977" t="s">
        <v>2</v>
      </c>
      <c r="F977" s="3">
        <v>0</v>
      </c>
      <c r="G977" s="3">
        <v>0</v>
      </c>
      <c r="H977" s="3">
        <f t="shared" si="15"/>
        <v>0</v>
      </c>
    </row>
    <row r="978" spans="1:8" x14ac:dyDescent="0.3">
      <c r="A978" t="s">
        <v>499</v>
      </c>
      <c r="B978" t="s">
        <v>2990</v>
      </c>
      <c r="C978" t="s">
        <v>3064</v>
      </c>
      <c r="D978" t="s">
        <v>64</v>
      </c>
      <c r="E978" t="s">
        <v>2</v>
      </c>
      <c r="F978" s="3">
        <v>0</v>
      </c>
      <c r="G978" s="3">
        <v>0</v>
      </c>
      <c r="H978" s="3">
        <f t="shared" si="15"/>
        <v>0</v>
      </c>
    </row>
    <row r="979" spans="1:8" x14ac:dyDescent="0.3">
      <c r="A979" t="s">
        <v>1302</v>
      </c>
      <c r="B979" t="s">
        <v>742</v>
      </c>
      <c r="C979" t="s">
        <v>145</v>
      </c>
      <c r="D979" t="s">
        <v>145</v>
      </c>
      <c r="E979" t="s">
        <v>1</v>
      </c>
      <c r="F979" s="3">
        <v>0</v>
      </c>
      <c r="G979" s="3">
        <v>0</v>
      </c>
      <c r="H979" s="3">
        <f t="shared" si="15"/>
        <v>0</v>
      </c>
    </row>
    <row r="980" spans="1:8" x14ac:dyDescent="0.3">
      <c r="A980" t="s">
        <v>1302</v>
      </c>
      <c r="B980" t="s">
        <v>742</v>
      </c>
      <c r="C980" t="s">
        <v>1079</v>
      </c>
      <c r="D980" t="s">
        <v>34</v>
      </c>
      <c r="E980" t="s">
        <v>2</v>
      </c>
      <c r="F980" s="3">
        <v>0</v>
      </c>
      <c r="G980" s="3">
        <v>0</v>
      </c>
      <c r="H980" s="3">
        <f t="shared" si="15"/>
        <v>0</v>
      </c>
    </row>
    <row r="981" spans="1:8" x14ac:dyDescent="0.3">
      <c r="A981" t="s">
        <v>2709</v>
      </c>
      <c r="B981" t="s">
        <v>742</v>
      </c>
      <c r="C981" t="s">
        <v>1079</v>
      </c>
      <c r="D981" t="s">
        <v>34</v>
      </c>
      <c r="E981" t="s">
        <v>2</v>
      </c>
      <c r="F981" s="3">
        <v>0</v>
      </c>
      <c r="G981" s="3">
        <v>0</v>
      </c>
      <c r="H981" s="3">
        <f t="shared" si="15"/>
        <v>0</v>
      </c>
    </row>
    <row r="982" spans="1:8" x14ac:dyDescent="0.3">
      <c r="A982" t="s">
        <v>2709</v>
      </c>
      <c r="B982" t="s">
        <v>1560</v>
      </c>
      <c r="C982" t="s">
        <v>145</v>
      </c>
      <c r="D982" t="s">
        <v>145</v>
      </c>
      <c r="E982" t="s">
        <v>1</v>
      </c>
      <c r="F982" s="3">
        <v>0</v>
      </c>
      <c r="G982" s="3">
        <v>0</v>
      </c>
      <c r="H982" s="3">
        <f t="shared" si="15"/>
        <v>0</v>
      </c>
    </row>
    <row r="983" spans="1:8" x14ac:dyDescent="0.3">
      <c r="A983" t="s">
        <v>595</v>
      </c>
      <c r="B983" t="s">
        <v>914</v>
      </c>
      <c r="C983" t="s">
        <v>1147</v>
      </c>
      <c r="D983" t="s">
        <v>148</v>
      </c>
      <c r="E983" t="s">
        <v>2</v>
      </c>
      <c r="F983" s="3">
        <v>0</v>
      </c>
      <c r="G983" s="3">
        <v>0</v>
      </c>
      <c r="H983" s="3">
        <f t="shared" si="15"/>
        <v>0</v>
      </c>
    </row>
    <row r="984" spans="1:8" x14ac:dyDescent="0.3">
      <c r="A984" t="s">
        <v>1387</v>
      </c>
      <c r="B984" t="s">
        <v>1820</v>
      </c>
      <c r="C984" t="s">
        <v>2198</v>
      </c>
      <c r="D984" t="s">
        <v>55</v>
      </c>
      <c r="E984" t="s">
        <v>2</v>
      </c>
      <c r="F984" s="3">
        <v>0</v>
      </c>
      <c r="G984" s="3">
        <v>0</v>
      </c>
      <c r="H984" s="3">
        <f t="shared" si="15"/>
        <v>0</v>
      </c>
    </row>
    <row r="985" spans="1:8" x14ac:dyDescent="0.3">
      <c r="A985" t="s">
        <v>1387</v>
      </c>
      <c r="B985" t="s">
        <v>1814</v>
      </c>
      <c r="C985" t="s">
        <v>2082</v>
      </c>
      <c r="D985" t="s">
        <v>145</v>
      </c>
      <c r="E985" t="s">
        <v>1</v>
      </c>
      <c r="F985" s="3">
        <v>0</v>
      </c>
      <c r="G985" s="3">
        <v>0</v>
      </c>
      <c r="H985" s="3">
        <f t="shared" si="15"/>
        <v>0</v>
      </c>
    </row>
    <row r="986" spans="1:8" x14ac:dyDescent="0.3">
      <c r="A986" t="s">
        <v>1387</v>
      </c>
      <c r="B986" t="s">
        <v>1818</v>
      </c>
      <c r="C986" t="s">
        <v>2196</v>
      </c>
      <c r="D986" t="s">
        <v>149</v>
      </c>
      <c r="E986" t="s">
        <v>3</v>
      </c>
      <c r="F986" s="3">
        <v>0</v>
      </c>
      <c r="G986" s="3">
        <v>0</v>
      </c>
      <c r="H986" s="3">
        <f t="shared" si="15"/>
        <v>0</v>
      </c>
    </row>
    <row r="987" spans="1:8" x14ac:dyDescent="0.3">
      <c r="A987" t="s">
        <v>1387</v>
      </c>
      <c r="B987" t="s">
        <v>1816</v>
      </c>
      <c r="C987" t="s">
        <v>2195</v>
      </c>
      <c r="D987" t="s">
        <v>149</v>
      </c>
      <c r="E987" t="s">
        <v>3</v>
      </c>
      <c r="F987" s="3">
        <v>0</v>
      </c>
      <c r="G987" s="3">
        <v>0</v>
      </c>
      <c r="H987" s="3">
        <f t="shared" si="15"/>
        <v>0</v>
      </c>
    </row>
    <row r="988" spans="1:8" x14ac:dyDescent="0.3">
      <c r="A988" t="s">
        <v>1387</v>
      </c>
      <c r="B988" t="s">
        <v>1813</v>
      </c>
      <c r="C988" t="s">
        <v>2150</v>
      </c>
      <c r="D988" t="s">
        <v>145</v>
      </c>
      <c r="E988" t="s">
        <v>1</v>
      </c>
      <c r="F988" s="3">
        <v>0</v>
      </c>
      <c r="G988" s="3">
        <v>0</v>
      </c>
      <c r="H988" s="3">
        <f t="shared" si="15"/>
        <v>0</v>
      </c>
    </row>
    <row r="989" spans="1:8" x14ac:dyDescent="0.3">
      <c r="A989" t="s">
        <v>1387</v>
      </c>
      <c r="B989" t="s">
        <v>1815</v>
      </c>
      <c r="C989" t="s">
        <v>2082</v>
      </c>
      <c r="D989" t="s">
        <v>145</v>
      </c>
      <c r="E989" t="s">
        <v>1</v>
      </c>
      <c r="F989" s="3">
        <v>0</v>
      </c>
      <c r="G989" s="3">
        <v>0</v>
      </c>
      <c r="H989" s="3">
        <f t="shared" si="15"/>
        <v>0</v>
      </c>
    </row>
    <row r="990" spans="1:8" x14ac:dyDescent="0.3">
      <c r="A990" t="s">
        <v>1387</v>
      </c>
      <c r="B990" t="s">
        <v>1821</v>
      </c>
      <c r="C990" t="s">
        <v>2193</v>
      </c>
      <c r="D990" t="s">
        <v>149</v>
      </c>
      <c r="E990" t="s">
        <v>2</v>
      </c>
      <c r="F990" s="3">
        <v>0</v>
      </c>
      <c r="G990" s="3">
        <v>0</v>
      </c>
      <c r="H990" s="3">
        <f t="shared" si="15"/>
        <v>0</v>
      </c>
    </row>
    <row r="991" spans="1:8" x14ac:dyDescent="0.3">
      <c r="A991" t="s">
        <v>2643</v>
      </c>
      <c r="B991" t="s">
        <v>1820</v>
      </c>
      <c r="C991" t="s">
        <v>2198</v>
      </c>
      <c r="D991" t="s">
        <v>55</v>
      </c>
      <c r="E991" t="s">
        <v>2</v>
      </c>
      <c r="F991" s="3">
        <v>0</v>
      </c>
      <c r="G991" s="3">
        <v>0</v>
      </c>
      <c r="H991" s="3">
        <f t="shared" si="15"/>
        <v>0</v>
      </c>
    </row>
    <row r="992" spans="1:8" x14ac:dyDescent="0.3">
      <c r="A992" t="s">
        <v>2643</v>
      </c>
      <c r="B992" t="s">
        <v>2883</v>
      </c>
      <c r="C992" t="s">
        <v>145</v>
      </c>
      <c r="D992" t="s">
        <v>145</v>
      </c>
      <c r="E992" t="s">
        <v>1</v>
      </c>
      <c r="F992" s="3">
        <v>0</v>
      </c>
      <c r="G992" s="3">
        <v>0</v>
      </c>
      <c r="H992" s="3">
        <f t="shared" si="15"/>
        <v>0</v>
      </c>
    </row>
    <row r="993" spans="1:8" x14ac:dyDescent="0.3">
      <c r="A993" t="s">
        <v>2643</v>
      </c>
      <c r="B993" t="s">
        <v>2782</v>
      </c>
      <c r="C993" t="s">
        <v>145</v>
      </c>
      <c r="D993" t="s">
        <v>145</v>
      </c>
      <c r="E993" t="s">
        <v>1</v>
      </c>
      <c r="F993" s="3">
        <v>0</v>
      </c>
      <c r="G993" s="3">
        <v>0</v>
      </c>
      <c r="H993" s="3">
        <f t="shared" si="15"/>
        <v>0</v>
      </c>
    </row>
    <row r="994" spans="1:8" x14ac:dyDescent="0.3">
      <c r="A994" t="s">
        <v>2643</v>
      </c>
      <c r="B994" t="s">
        <v>1819</v>
      </c>
      <c r="C994" t="s">
        <v>2197</v>
      </c>
      <c r="D994" t="s">
        <v>149</v>
      </c>
      <c r="E994" t="s">
        <v>2</v>
      </c>
      <c r="F994" s="3">
        <v>0</v>
      </c>
      <c r="G994" s="3">
        <v>0</v>
      </c>
      <c r="H994" s="3">
        <f t="shared" si="15"/>
        <v>0</v>
      </c>
    </row>
    <row r="995" spans="1:8" x14ac:dyDescent="0.3">
      <c r="A995" t="s">
        <v>476</v>
      </c>
      <c r="B995" t="s">
        <v>732</v>
      </c>
      <c r="C995" t="s">
        <v>1074</v>
      </c>
      <c r="D995" t="s">
        <v>28</v>
      </c>
      <c r="E995" t="s">
        <v>3</v>
      </c>
      <c r="F995" s="3">
        <v>0</v>
      </c>
      <c r="G995" s="3">
        <v>0</v>
      </c>
      <c r="H995" s="3">
        <f t="shared" si="15"/>
        <v>0</v>
      </c>
    </row>
    <row r="996" spans="1:8" x14ac:dyDescent="0.3">
      <c r="A996" t="s">
        <v>1277</v>
      </c>
      <c r="B996" t="s">
        <v>1277</v>
      </c>
      <c r="C996" t="s">
        <v>2082</v>
      </c>
      <c r="D996" t="s">
        <v>145</v>
      </c>
      <c r="E996" t="s">
        <v>4</v>
      </c>
      <c r="F996" s="3">
        <v>0</v>
      </c>
      <c r="G996" s="3">
        <v>0</v>
      </c>
      <c r="H996" s="3">
        <f t="shared" si="15"/>
        <v>0</v>
      </c>
    </row>
    <row r="997" spans="1:8" x14ac:dyDescent="0.3">
      <c r="A997" t="s">
        <v>2519</v>
      </c>
      <c r="B997" t="s">
        <v>2589</v>
      </c>
      <c r="C997" t="s">
        <v>1195</v>
      </c>
      <c r="D997" t="s">
        <v>86</v>
      </c>
      <c r="E997" t="s">
        <v>2</v>
      </c>
      <c r="F997" s="3">
        <v>0</v>
      </c>
      <c r="G997" s="3">
        <v>0</v>
      </c>
      <c r="H997" s="3">
        <f t="shared" si="15"/>
        <v>0</v>
      </c>
    </row>
    <row r="998" spans="1:8" x14ac:dyDescent="0.3">
      <c r="A998" t="s">
        <v>2519</v>
      </c>
      <c r="B998" t="s">
        <v>2588</v>
      </c>
      <c r="C998" t="s">
        <v>1195</v>
      </c>
      <c r="D998" t="s">
        <v>125</v>
      </c>
      <c r="E998" t="s">
        <v>2</v>
      </c>
      <c r="F998" s="3">
        <v>0</v>
      </c>
      <c r="G998" s="3">
        <v>0</v>
      </c>
      <c r="H998" s="3">
        <f t="shared" si="15"/>
        <v>0</v>
      </c>
    </row>
    <row r="999" spans="1:8" x14ac:dyDescent="0.3">
      <c r="A999" t="s">
        <v>2519</v>
      </c>
      <c r="B999" t="s">
        <v>994</v>
      </c>
      <c r="C999" t="s">
        <v>1195</v>
      </c>
      <c r="D999" t="s">
        <v>74</v>
      </c>
      <c r="E999" t="s">
        <v>2</v>
      </c>
      <c r="F999" s="3">
        <v>0</v>
      </c>
      <c r="G999" s="3">
        <v>0</v>
      </c>
      <c r="H999" s="3">
        <f t="shared" si="15"/>
        <v>0</v>
      </c>
    </row>
    <row r="1000" spans="1:8" x14ac:dyDescent="0.3">
      <c r="A1000" t="s">
        <v>2939</v>
      </c>
      <c r="B1000" t="s">
        <v>2939</v>
      </c>
      <c r="C1000" t="s">
        <v>3054</v>
      </c>
      <c r="D1000" t="s">
        <v>289</v>
      </c>
      <c r="E1000" t="s">
        <v>226</v>
      </c>
      <c r="F1000" s="3">
        <v>0</v>
      </c>
      <c r="G1000" s="3">
        <v>0</v>
      </c>
      <c r="H1000" s="3">
        <f t="shared" si="15"/>
        <v>0</v>
      </c>
    </row>
    <row r="1001" spans="1:8" x14ac:dyDescent="0.3">
      <c r="A1001" t="s">
        <v>2656</v>
      </c>
      <c r="B1001" t="s">
        <v>1019</v>
      </c>
      <c r="C1001" t="s">
        <v>1098</v>
      </c>
      <c r="D1001" t="s">
        <v>175</v>
      </c>
      <c r="E1001" t="s">
        <v>2</v>
      </c>
      <c r="F1001" s="3">
        <v>0</v>
      </c>
      <c r="G1001" s="3">
        <v>0</v>
      </c>
      <c r="H1001" s="3">
        <f t="shared" si="15"/>
        <v>0</v>
      </c>
    </row>
    <row r="1002" spans="1:8" x14ac:dyDescent="0.3">
      <c r="A1002" t="s">
        <v>505</v>
      </c>
      <c r="B1002" t="s">
        <v>780</v>
      </c>
      <c r="C1002" t="s">
        <v>1240</v>
      </c>
      <c r="D1002" t="s">
        <v>70</v>
      </c>
      <c r="E1002" t="s">
        <v>1</v>
      </c>
      <c r="F1002" s="3">
        <v>0</v>
      </c>
      <c r="G1002" s="3">
        <v>0</v>
      </c>
      <c r="H1002" s="3">
        <f t="shared" si="15"/>
        <v>0</v>
      </c>
    </row>
    <row r="1003" spans="1:8" x14ac:dyDescent="0.3">
      <c r="A1003" t="s">
        <v>1317</v>
      </c>
      <c r="B1003" t="s">
        <v>1644</v>
      </c>
      <c r="C1003" t="s">
        <v>2079</v>
      </c>
      <c r="D1003" t="s">
        <v>145</v>
      </c>
      <c r="E1003" t="s">
        <v>4</v>
      </c>
      <c r="F1003" s="3">
        <v>0</v>
      </c>
      <c r="G1003" s="3">
        <v>0</v>
      </c>
      <c r="H1003" s="3">
        <f t="shared" si="15"/>
        <v>0</v>
      </c>
    </row>
    <row r="1004" spans="1:8" x14ac:dyDescent="0.3">
      <c r="A1004" t="s">
        <v>1317</v>
      </c>
      <c r="B1004" t="s">
        <v>1594</v>
      </c>
      <c r="C1004" t="s">
        <v>2079</v>
      </c>
      <c r="D1004" t="s">
        <v>145</v>
      </c>
      <c r="E1004" t="s">
        <v>4</v>
      </c>
      <c r="F1004" s="3">
        <v>0</v>
      </c>
      <c r="G1004" s="3">
        <v>0</v>
      </c>
      <c r="H1004" s="3">
        <f t="shared" si="15"/>
        <v>0</v>
      </c>
    </row>
    <row r="1005" spans="1:8" x14ac:dyDescent="0.3">
      <c r="A1005" t="s">
        <v>517</v>
      </c>
      <c r="B1005" t="s">
        <v>1630</v>
      </c>
      <c r="C1005" t="s">
        <v>2133</v>
      </c>
      <c r="D1005" t="s">
        <v>246</v>
      </c>
      <c r="E1005" t="s">
        <v>3</v>
      </c>
      <c r="F1005" s="3">
        <v>0</v>
      </c>
      <c r="G1005" s="3">
        <v>0</v>
      </c>
      <c r="H1005" s="3">
        <f t="shared" si="15"/>
        <v>0</v>
      </c>
    </row>
    <row r="1006" spans="1:8" x14ac:dyDescent="0.3">
      <c r="A1006" t="s">
        <v>517</v>
      </c>
      <c r="B1006" t="s">
        <v>1648</v>
      </c>
      <c r="C1006" t="s">
        <v>1107</v>
      </c>
      <c r="D1006" t="s">
        <v>79</v>
      </c>
      <c r="E1006" t="s">
        <v>2</v>
      </c>
      <c r="F1006" s="3">
        <v>0</v>
      </c>
      <c r="G1006" s="3">
        <v>0</v>
      </c>
      <c r="H1006" s="3">
        <f t="shared" si="15"/>
        <v>0</v>
      </c>
    </row>
    <row r="1007" spans="1:8" x14ac:dyDescent="0.3">
      <c r="A1007" t="s">
        <v>517</v>
      </c>
      <c r="B1007" t="s">
        <v>1645</v>
      </c>
      <c r="C1007" t="s">
        <v>2135</v>
      </c>
      <c r="D1007" t="s">
        <v>317</v>
      </c>
      <c r="E1007" t="s">
        <v>2</v>
      </c>
      <c r="F1007" s="3">
        <v>0</v>
      </c>
      <c r="G1007" s="3">
        <v>0</v>
      </c>
      <c r="H1007" s="3">
        <f t="shared" si="15"/>
        <v>0</v>
      </c>
    </row>
    <row r="1008" spans="1:8" x14ac:dyDescent="0.3">
      <c r="A1008" t="s">
        <v>517</v>
      </c>
      <c r="B1008" t="s">
        <v>1649</v>
      </c>
      <c r="C1008" t="s">
        <v>1107</v>
      </c>
      <c r="D1008" t="s">
        <v>82</v>
      </c>
      <c r="E1008" t="s">
        <v>2</v>
      </c>
      <c r="F1008" s="3">
        <v>0</v>
      </c>
      <c r="G1008" s="3">
        <v>0</v>
      </c>
      <c r="H1008" s="3">
        <f t="shared" si="15"/>
        <v>0</v>
      </c>
    </row>
    <row r="1009" spans="1:8" x14ac:dyDescent="0.3">
      <c r="A1009" t="s">
        <v>452</v>
      </c>
      <c r="B1009" t="s">
        <v>2525</v>
      </c>
      <c r="C1009" t="s">
        <v>2602</v>
      </c>
      <c r="D1009" t="s">
        <v>11</v>
      </c>
      <c r="E1009" t="s">
        <v>1</v>
      </c>
      <c r="F1009" s="3">
        <v>0</v>
      </c>
      <c r="G1009" s="3">
        <v>0</v>
      </c>
      <c r="H1009" s="3">
        <f t="shared" si="15"/>
        <v>0</v>
      </c>
    </row>
    <row r="1010" spans="1:8" x14ac:dyDescent="0.3">
      <c r="A1010" t="s">
        <v>452</v>
      </c>
      <c r="B1010" t="s">
        <v>2965</v>
      </c>
      <c r="C1010" t="s">
        <v>2150</v>
      </c>
      <c r="D1010" t="s">
        <v>145</v>
      </c>
      <c r="E1010" t="s">
        <v>1</v>
      </c>
      <c r="F1010" s="3">
        <v>0</v>
      </c>
      <c r="G1010" s="3">
        <v>0</v>
      </c>
      <c r="H1010" s="3">
        <f t="shared" si="15"/>
        <v>0</v>
      </c>
    </row>
    <row r="1011" spans="1:8" x14ac:dyDescent="0.3">
      <c r="A1011" t="s">
        <v>2948</v>
      </c>
      <c r="B1011" t="s">
        <v>2880</v>
      </c>
      <c r="C1011" t="s">
        <v>2156</v>
      </c>
      <c r="D1011" t="s">
        <v>259</v>
      </c>
      <c r="E1011" t="s">
        <v>2</v>
      </c>
      <c r="F1011" s="3">
        <v>0</v>
      </c>
      <c r="G1011" s="3">
        <v>0</v>
      </c>
      <c r="H1011" s="3">
        <f t="shared" si="15"/>
        <v>0</v>
      </c>
    </row>
    <row r="1012" spans="1:8" x14ac:dyDescent="0.3">
      <c r="A1012" t="s">
        <v>2948</v>
      </c>
      <c r="B1012" t="s">
        <v>2777</v>
      </c>
      <c r="C1012" t="s">
        <v>2830</v>
      </c>
      <c r="D1012" t="s">
        <v>332</v>
      </c>
      <c r="E1012" t="s">
        <v>1</v>
      </c>
      <c r="F1012" s="3">
        <v>0</v>
      </c>
      <c r="G1012" s="3">
        <v>0</v>
      </c>
      <c r="H1012" s="3">
        <f t="shared" si="15"/>
        <v>0</v>
      </c>
    </row>
    <row r="1013" spans="1:8" x14ac:dyDescent="0.3">
      <c r="A1013" t="s">
        <v>569</v>
      </c>
      <c r="B1013" t="s">
        <v>3005</v>
      </c>
      <c r="C1013" t="s">
        <v>2612</v>
      </c>
      <c r="D1013" t="s">
        <v>284</v>
      </c>
      <c r="E1013" t="s">
        <v>4</v>
      </c>
      <c r="F1013" s="3">
        <v>0</v>
      </c>
      <c r="G1013" s="3">
        <v>0</v>
      </c>
      <c r="H1013" s="3">
        <f t="shared" si="15"/>
        <v>0</v>
      </c>
    </row>
    <row r="1014" spans="1:8" x14ac:dyDescent="0.3">
      <c r="A1014" t="s">
        <v>569</v>
      </c>
      <c r="B1014" t="s">
        <v>3004</v>
      </c>
      <c r="C1014" t="s">
        <v>1240</v>
      </c>
      <c r="D1014" t="s">
        <v>127</v>
      </c>
      <c r="E1014" t="s">
        <v>1</v>
      </c>
      <c r="F1014" s="3">
        <v>0</v>
      </c>
      <c r="G1014" s="3">
        <v>0</v>
      </c>
      <c r="H1014" s="3">
        <f t="shared" si="15"/>
        <v>0</v>
      </c>
    </row>
    <row r="1015" spans="1:8" x14ac:dyDescent="0.3">
      <c r="A1015" t="s">
        <v>569</v>
      </c>
      <c r="B1015" t="s">
        <v>3004</v>
      </c>
      <c r="C1015" t="s">
        <v>3078</v>
      </c>
      <c r="D1015" t="s">
        <v>127</v>
      </c>
      <c r="E1015" t="s">
        <v>2</v>
      </c>
      <c r="F1015" s="3">
        <v>0</v>
      </c>
      <c r="G1015" s="3">
        <v>0</v>
      </c>
      <c r="H1015" s="3">
        <f t="shared" si="15"/>
        <v>0</v>
      </c>
    </row>
    <row r="1016" spans="1:8" x14ac:dyDescent="0.3">
      <c r="A1016" t="s">
        <v>1397</v>
      </c>
      <c r="B1016" t="s">
        <v>1870</v>
      </c>
      <c r="C1016" t="s">
        <v>1172</v>
      </c>
      <c r="D1016" t="s">
        <v>51</v>
      </c>
      <c r="E1016" t="s">
        <v>2</v>
      </c>
      <c r="F1016" s="3">
        <v>0</v>
      </c>
      <c r="G1016" s="3">
        <v>0</v>
      </c>
      <c r="H1016" s="3">
        <f t="shared" si="15"/>
        <v>0</v>
      </c>
    </row>
    <row r="1017" spans="1:8" x14ac:dyDescent="0.3">
      <c r="A1017" t="s">
        <v>2951</v>
      </c>
      <c r="B1017" t="s">
        <v>3007</v>
      </c>
      <c r="C1017" t="s">
        <v>3080</v>
      </c>
      <c r="D1017" t="s">
        <v>3081</v>
      </c>
      <c r="E1017" t="s">
        <v>2</v>
      </c>
      <c r="F1017" s="3">
        <v>0</v>
      </c>
      <c r="G1017" s="3">
        <v>0</v>
      </c>
      <c r="H1017" s="3">
        <f t="shared" si="15"/>
        <v>0</v>
      </c>
    </row>
    <row r="1018" spans="1:8" x14ac:dyDescent="0.3">
      <c r="A1018" t="s">
        <v>549</v>
      </c>
      <c r="B1018" t="s">
        <v>1697</v>
      </c>
      <c r="C1018" t="s">
        <v>2381</v>
      </c>
      <c r="D1018" t="s">
        <v>111</v>
      </c>
      <c r="E1018" t="s">
        <v>1</v>
      </c>
      <c r="F1018" s="3">
        <v>0</v>
      </c>
      <c r="G1018" s="3">
        <v>0</v>
      </c>
      <c r="H1018" s="3">
        <f t="shared" si="15"/>
        <v>0</v>
      </c>
    </row>
    <row r="1019" spans="1:8" x14ac:dyDescent="0.3">
      <c r="A1019" t="s">
        <v>549</v>
      </c>
      <c r="B1019" t="s">
        <v>852</v>
      </c>
      <c r="C1019" t="s">
        <v>1129</v>
      </c>
      <c r="D1019" t="s">
        <v>111</v>
      </c>
      <c r="E1019" t="s">
        <v>4</v>
      </c>
      <c r="F1019" s="3">
        <v>0</v>
      </c>
      <c r="G1019" s="3">
        <v>0</v>
      </c>
      <c r="H1019" s="3">
        <f t="shared" si="15"/>
        <v>0</v>
      </c>
    </row>
    <row r="1020" spans="1:8" x14ac:dyDescent="0.3">
      <c r="A1020" t="s">
        <v>549</v>
      </c>
      <c r="B1020" t="s">
        <v>851</v>
      </c>
      <c r="C1020" t="s">
        <v>1130</v>
      </c>
      <c r="D1020" t="s">
        <v>111</v>
      </c>
      <c r="E1020" t="s">
        <v>4</v>
      </c>
      <c r="F1020" s="3">
        <v>0</v>
      </c>
      <c r="G1020" s="3">
        <v>0</v>
      </c>
      <c r="H1020" s="3">
        <f t="shared" si="15"/>
        <v>0</v>
      </c>
    </row>
    <row r="1021" spans="1:8" x14ac:dyDescent="0.3">
      <c r="A1021" t="s">
        <v>549</v>
      </c>
      <c r="B1021" t="s">
        <v>2992</v>
      </c>
      <c r="C1021" t="s">
        <v>3067</v>
      </c>
      <c r="D1021" t="s">
        <v>111</v>
      </c>
      <c r="E1021" t="s">
        <v>2</v>
      </c>
      <c r="F1021" s="3">
        <v>0</v>
      </c>
      <c r="G1021" s="3">
        <v>0</v>
      </c>
      <c r="H1021" s="3">
        <f t="shared" si="15"/>
        <v>0</v>
      </c>
    </row>
    <row r="1022" spans="1:8" x14ac:dyDescent="0.3">
      <c r="A1022" t="s">
        <v>2430</v>
      </c>
      <c r="B1022" t="s">
        <v>1697</v>
      </c>
      <c r="C1022" t="s">
        <v>2381</v>
      </c>
      <c r="D1022" t="s">
        <v>111</v>
      </c>
      <c r="E1022" t="s">
        <v>1</v>
      </c>
      <c r="F1022" s="3">
        <v>0</v>
      </c>
      <c r="G1022" s="3">
        <v>0</v>
      </c>
      <c r="H1022" s="3">
        <f t="shared" si="15"/>
        <v>0</v>
      </c>
    </row>
    <row r="1023" spans="1:8" x14ac:dyDescent="0.3">
      <c r="A1023" t="s">
        <v>2631</v>
      </c>
      <c r="B1023" t="s">
        <v>854</v>
      </c>
      <c r="C1023" t="s">
        <v>1251</v>
      </c>
      <c r="D1023" t="s">
        <v>112</v>
      </c>
      <c r="E1023" t="s">
        <v>1</v>
      </c>
      <c r="F1023" s="3">
        <v>0</v>
      </c>
      <c r="G1023" s="3">
        <v>0</v>
      </c>
      <c r="H1023" s="3">
        <f t="shared" si="15"/>
        <v>0</v>
      </c>
    </row>
    <row r="1024" spans="1:8" x14ac:dyDescent="0.3">
      <c r="A1024" t="s">
        <v>2631</v>
      </c>
      <c r="B1024" t="s">
        <v>854</v>
      </c>
      <c r="C1024" t="s">
        <v>2472</v>
      </c>
      <c r="D1024" t="s">
        <v>112</v>
      </c>
      <c r="E1024" t="s">
        <v>1</v>
      </c>
      <c r="F1024" s="3">
        <v>0</v>
      </c>
      <c r="G1024" s="3">
        <v>0</v>
      </c>
      <c r="H1024" s="3">
        <f t="shared" si="15"/>
        <v>0</v>
      </c>
    </row>
    <row r="1025" spans="1:8" x14ac:dyDescent="0.3">
      <c r="A1025" t="s">
        <v>2631</v>
      </c>
      <c r="B1025" t="s">
        <v>855</v>
      </c>
      <c r="C1025" t="s">
        <v>1252</v>
      </c>
      <c r="D1025" t="s">
        <v>112</v>
      </c>
      <c r="E1025" t="s">
        <v>1</v>
      </c>
      <c r="F1025" s="3">
        <v>0</v>
      </c>
      <c r="G1025" s="3">
        <v>0</v>
      </c>
      <c r="H1025" s="3">
        <f t="shared" si="15"/>
        <v>0</v>
      </c>
    </row>
    <row r="1026" spans="1:8" x14ac:dyDescent="0.3">
      <c r="A1026" t="s">
        <v>2631</v>
      </c>
      <c r="B1026" t="s">
        <v>853</v>
      </c>
      <c r="C1026" t="s">
        <v>1250</v>
      </c>
      <c r="D1026" t="s">
        <v>112</v>
      </c>
      <c r="E1026" t="s">
        <v>1</v>
      </c>
      <c r="F1026" s="3">
        <v>0</v>
      </c>
      <c r="G1026" s="3">
        <v>0</v>
      </c>
      <c r="H1026" s="3">
        <f t="shared" ref="H1026:H1089" si="16">F1026-G1026</f>
        <v>0</v>
      </c>
    </row>
    <row r="1027" spans="1:8" x14ac:dyDescent="0.3">
      <c r="A1027" t="s">
        <v>2631</v>
      </c>
      <c r="B1027" t="s">
        <v>853</v>
      </c>
      <c r="C1027" t="s">
        <v>1131</v>
      </c>
      <c r="D1027" t="s">
        <v>112</v>
      </c>
      <c r="E1027" t="s">
        <v>2</v>
      </c>
      <c r="F1027" s="3">
        <v>0</v>
      </c>
      <c r="G1027" s="3">
        <v>0</v>
      </c>
      <c r="H1027" s="3">
        <f t="shared" si="16"/>
        <v>0</v>
      </c>
    </row>
    <row r="1028" spans="1:8" x14ac:dyDescent="0.3">
      <c r="A1028" t="s">
        <v>1329</v>
      </c>
      <c r="B1028" t="s">
        <v>1651</v>
      </c>
      <c r="C1028" t="s">
        <v>2135</v>
      </c>
      <c r="D1028" t="s">
        <v>83</v>
      </c>
      <c r="E1028" t="s">
        <v>2</v>
      </c>
      <c r="F1028" s="3">
        <v>0</v>
      </c>
      <c r="G1028" s="3">
        <v>0</v>
      </c>
      <c r="H1028" s="3">
        <f t="shared" si="16"/>
        <v>0</v>
      </c>
    </row>
    <row r="1029" spans="1:8" x14ac:dyDescent="0.3">
      <c r="A1029" t="s">
        <v>1303</v>
      </c>
      <c r="B1029" t="s">
        <v>1553</v>
      </c>
      <c r="C1029" t="s">
        <v>2361</v>
      </c>
      <c r="D1029" t="s">
        <v>239</v>
      </c>
      <c r="E1029" t="s">
        <v>1</v>
      </c>
      <c r="F1029" s="3">
        <v>0</v>
      </c>
      <c r="G1029" s="3">
        <v>0</v>
      </c>
      <c r="H1029" s="3">
        <f t="shared" si="16"/>
        <v>0</v>
      </c>
    </row>
    <row r="1030" spans="1:8" x14ac:dyDescent="0.3">
      <c r="A1030" t="s">
        <v>1303</v>
      </c>
      <c r="B1030" t="s">
        <v>1554</v>
      </c>
      <c r="C1030" t="s">
        <v>145</v>
      </c>
      <c r="D1030" t="s">
        <v>145</v>
      </c>
      <c r="E1030" t="s">
        <v>1</v>
      </c>
      <c r="F1030" s="3">
        <v>0</v>
      </c>
      <c r="G1030" s="3">
        <v>0</v>
      </c>
      <c r="H1030" s="3">
        <f t="shared" si="16"/>
        <v>0</v>
      </c>
    </row>
    <row r="1031" spans="1:8" x14ac:dyDescent="0.3">
      <c r="A1031" t="s">
        <v>1303</v>
      </c>
      <c r="B1031" t="s">
        <v>1554</v>
      </c>
      <c r="C1031" t="s">
        <v>2110</v>
      </c>
      <c r="D1031" t="s">
        <v>239</v>
      </c>
      <c r="E1031" t="s">
        <v>2</v>
      </c>
      <c r="F1031" s="3">
        <v>0</v>
      </c>
      <c r="G1031" s="3">
        <v>0</v>
      </c>
      <c r="H1031" s="3">
        <f t="shared" si="16"/>
        <v>0</v>
      </c>
    </row>
    <row r="1032" spans="1:8" x14ac:dyDescent="0.3">
      <c r="A1032" t="s">
        <v>1303</v>
      </c>
      <c r="B1032" t="s">
        <v>2803</v>
      </c>
      <c r="C1032" t="s">
        <v>2110</v>
      </c>
      <c r="D1032" t="s">
        <v>239</v>
      </c>
      <c r="E1032" t="s">
        <v>2</v>
      </c>
      <c r="F1032" s="3">
        <v>0</v>
      </c>
      <c r="G1032" s="3">
        <v>0</v>
      </c>
      <c r="H1032" s="3">
        <f t="shared" si="16"/>
        <v>0</v>
      </c>
    </row>
    <row r="1033" spans="1:8" x14ac:dyDescent="0.3">
      <c r="A1033" t="s">
        <v>1304</v>
      </c>
      <c r="B1033" t="s">
        <v>1843</v>
      </c>
      <c r="C1033" t="s">
        <v>2082</v>
      </c>
      <c r="D1033" t="s">
        <v>145</v>
      </c>
      <c r="E1033" t="s">
        <v>1</v>
      </c>
      <c r="F1033" s="3">
        <v>0</v>
      </c>
      <c r="G1033" s="3">
        <v>0</v>
      </c>
      <c r="H1033" s="3">
        <f t="shared" si="16"/>
        <v>0</v>
      </c>
    </row>
    <row r="1034" spans="1:8" x14ac:dyDescent="0.3">
      <c r="A1034" t="s">
        <v>1304</v>
      </c>
      <c r="B1034" t="s">
        <v>1846</v>
      </c>
      <c r="C1034" t="s">
        <v>2109</v>
      </c>
      <c r="D1034" t="s">
        <v>151</v>
      </c>
      <c r="E1034" t="s">
        <v>4</v>
      </c>
      <c r="F1034" s="3">
        <v>0</v>
      </c>
      <c r="G1034" s="3">
        <v>0</v>
      </c>
      <c r="H1034" s="3">
        <f t="shared" si="16"/>
        <v>0</v>
      </c>
    </row>
    <row r="1035" spans="1:8" x14ac:dyDescent="0.3">
      <c r="A1035" t="s">
        <v>1304</v>
      </c>
      <c r="B1035" t="s">
        <v>1655</v>
      </c>
      <c r="C1035" t="s">
        <v>2109</v>
      </c>
      <c r="D1035" t="s">
        <v>151</v>
      </c>
      <c r="E1035" t="s">
        <v>4</v>
      </c>
      <c r="F1035" s="3">
        <v>0</v>
      </c>
      <c r="G1035" s="3">
        <v>0</v>
      </c>
      <c r="H1035" s="3">
        <f t="shared" si="16"/>
        <v>0</v>
      </c>
    </row>
    <row r="1036" spans="1:8" x14ac:dyDescent="0.3">
      <c r="A1036" t="s">
        <v>1304</v>
      </c>
      <c r="B1036" t="s">
        <v>1598</v>
      </c>
      <c r="C1036" t="s">
        <v>2109</v>
      </c>
      <c r="D1036" t="s">
        <v>151</v>
      </c>
      <c r="E1036" t="s">
        <v>4</v>
      </c>
      <c r="F1036" s="3">
        <v>0</v>
      </c>
      <c r="G1036" s="3">
        <v>0</v>
      </c>
      <c r="H1036" s="3">
        <f t="shared" si="16"/>
        <v>0</v>
      </c>
    </row>
    <row r="1037" spans="1:8" x14ac:dyDescent="0.3">
      <c r="A1037" t="s">
        <v>1304</v>
      </c>
      <c r="B1037" t="s">
        <v>1558</v>
      </c>
      <c r="C1037" t="s">
        <v>2109</v>
      </c>
      <c r="D1037" t="s">
        <v>151</v>
      </c>
      <c r="E1037" t="s">
        <v>4</v>
      </c>
      <c r="F1037" s="3">
        <v>0</v>
      </c>
      <c r="G1037" s="3">
        <v>0</v>
      </c>
      <c r="H1037" s="3">
        <f t="shared" si="16"/>
        <v>0</v>
      </c>
    </row>
    <row r="1038" spans="1:8" x14ac:dyDescent="0.3">
      <c r="A1038" t="s">
        <v>1304</v>
      </c>
      <c r="B1038" t="s">
        <v>1844</v>
      </c>
      <c r="C1038" t="s">
        <v>2108</v>
      </c>
      <c r="D1038" t="s">
        <v>151</v>
      </c>
      <c r="E1038" t="s">
        <v>4</v>
      </c>
      <c r="F1038" s="3">
        <v>0</v>
      </c>
      <c r="G1038" s="3">
        <v>0</v>
      </c>
      <c r="H1038" s="3">
        <f t="shared" si="16"/>
        <v>0</v>
      </c>
    </row>
    <row r="1039" spans="1:8" x14ac:dyDescent="0.3">
      <c r="A1039" t="s">
        <v>1304</v>
      </c>
      <c r="B1039" t="s">
        <v>1653</v>
      </c>
      <c r="C1039" t="s">
        <v>2108</v>
      </c>
      <c r="D1039" t="s">
        <v>151</v>
      </c>
      <c r="E1039" t="s">
        <v>4</v>
      </c>
      <c r="F1039" s="3">
        <v>0</v>
      </c>
      <c r="G1039" s="3">
        <v>0</v>
      </c>
      <c r="H1039" s="3">
        <f t="shared" si="16"/>
        <v>0</v>
      </c>
    </row>
    <row r="1040" spans="1:8" x14ac:dyDescent="0.3">
      <c r="A1040" t="s">
        <v>1304</v>
      </c>
      <c r="B1040" t="s">
        <v>1596</v>
      </c>
      <c r="C1040" t="s">
        <v>2108</v>
      </c>
      <c r="D1040" t="s">
        <v>151</v>
      </c>
      <c r="E1040" t="s">
        <v>4</v>
      </c>
      <c r="F1040" s="3">
        <v>0</v>
      </c>
      <c r="G1040" s="3">
        <v>0</v>
      </c>
      <c r="H1040" s="3">
        <f t="shared" si="16"/>
        <v>0</v>
      </c>
    </row>
    <row r="1041" spans="1:8" x14ac:dyDescent="0.3">
      <c r="A1041" t="s">
        <v>1304</v>
      </c>
      <c r="B1041" t="s">
        <v>1556</v>
      </c>
      <c r="C1041" t="s">
        <v>2108</v>
      </c>
      <c r="D1041" t="s">
        <v>151</v>
      </c>
      <c r="E1041" t="s">
        <v>4</v>
      </c>
      <c r="F1041" s="3">
        <v>0</v>
      </c>
      <c r="G1041" s="3">
        <v>0</v>
      </c>
      <c r="H1041" s="3">
        <f t="shared" si="16"/>
        <v>0</v>
      </c>
    </row>
    <row r="1042" spans="1:8" x14ac:dyDescent="0.3">
      <c r="A1042" t="s">
        <v>1304</v>
      </c>
      <c r="B1042" t="s">
        <v>919</v>
      </c>
      <c r="C1042" t="s">
        <v>1122</v>
      </c>
      <c r="D1042" t="s">
        <v>154</v>
      </c>
      <c r="E1042" t="s">
        <v>2</v>
      </c>
      <c r="F1042" s="3">
        <v>0</v>
      </c>
      <c r="G1042" s="3">
        <v>0</v>
      </c>
      <c r="H1042" s="3">
        <f t="shared" si="16"/>
        <v>0</v>
      </c>
    </row>
    <row r="1043" spans="1:8" x14ac:dyDescent="0.3">
      <c r="A1043" t="s">
        <v>1304</v>
      </c>
      <c r="B1043" t="s">
        <v>1842</v>
      </c>
      <c r="C1043" t="s">
        <v>2079</v>
      </c>
      <c r="D1043" t="s">
        <v>145</v>
      </c>
      <c r="E1043" t="s">
        <v>4</v>
      </c>
      <c r="F1043" s="3">
        <v>0</v>
      </c>
      <c r="G1043" s="3">
        <v>0</v>
      </c>
      <c r="H1043" s="3">
        <f t="shared" si="16"/>
        <v>0</v>
      </c>
    </row>
    <row r="1044" spans="1:8" x14ac:dyDescent="0.3">
      <c r="A1044" t="s">
        <v>1304</v>
      </c>
      <c r="B1044" t="s">
        <v>1652</v>
      </c>
      <c r="C1044" t="s">
        <v>2079</v>
      </c>
      <c r="D1044" t="s">
        <v>145</v>
      </c>
      <c r="E1044" t="s">
        <v>4</v>
      </c>
      <c r="F1044" s="3">
        <v>0</v>
      </c>
      <c r="G1044" s="3">
        <v>0</v>
      </c>
      <c r="H1044" s="3">
        <f t="shared" si="16"/>
        <v>0</v>
      </c>
    </row>
    <row r="1045" spans="1:8" x14ac:dyDescent="0.3">
      <c r="A1045" t="s">
        <v>1304</v>
      </c>
      <c r="B1045" t="s">
        <v>1595</v>
      </c>
      <c r="C1045" t="s">
        <v>2079</v>
      </c>
      <c r="D1045" t="s">
        <v>145</v>
      </c>
      <c r="E1045" t="s">
        <v>4</v>
      </c>
      <c r="F1045" s="3">
        <v>0</v>
      </c>
      <c r="G1045" s="3">
        <v>0</v>
      </c>
      <c r="H1045" s="3">
        <f t="shared" si="16"/>
        <v>0</v>
      </c>
    </row>
    <row r="1046" spans="1:8" x14ac:dyDescent="0.3">
      <c r="A1046" t="s">
        <v>1304</v>
      </c>
      <c r="B1046" t="s">
        <v>1555</v>
      </c>
      <c r="C1046" t="s">
        <v>2079</v>
      </c>
      <c r="D1046" t="s">
        <v>145</v>
      </c>
      <c r="E1046" t="s">
        <v>4</v>
      </c>
      <c r="F1046" s="3">
        <v>0</v>
      </c>
      <c r="G1046" s="3">
        <v>0</v>
      </c>
      <c r="H1046" s="3">
        <f t="shared" si="16"/>
        <v>0</v>
      </c>
    </row>
    <row r="1047" spans="1:8" x14ac:dyDescent="0.3">
      <c r="A1047" t="s">
        <v>1304</v>
      </c>
      <c r="B1047" t="s">
        <v>1845</v>
      </c>
      <c r="C1047" t="s">
        <v>2108</v>
      </c>
      <c r="D1047" t="s">
        <v>154</v>
      </c>
      <c r="E1047" t="s">
        <v>4</v>
      </c>
      <c r="F1047" s="3">
        <v>0</v>
      </c>
      <c r="G1047" s="3">
        <v>0</v>
      </c>
      <c r="H1047" s="3">
        <f t="shared" si="16"/>
        <v>0</v>
      </c>
    </row>
    <row r="1048" spans="1:8" x14ac:dyDescent="0.3">
      <c r="A1048" t="s">
        <v>1304</v>
      </c>
      <c r="B1048" t="s">
        <v>1654</v>
      </c>
      <c r="C1048" t="s">
        <v>2108</v>
      </c>
      <c r="D1048" t="s">
        <v>154</v>
      </c>
      <c r="E1048" t="s">
        <v>4</v>
      </c>
      <c r="F1048" s="3">
        <v>0</v>
      </c>
      <c r="G1048" s="3">
        <v>0</v>
      </c>
      <c r="H1048" s="3">
        <f t="shared" si="16"/>
        <v>0</v>
      </c>
    </row>
    <row r="1049" spans="1:8" x14ac:dyDescent="0.3">
      <c r="A1049" t="s">
        <v>1304</v>
      </c>
      <c r="B1049" t="s">
        <v>1597</v>
      </c>
      <c r="C1049" t="s">
        <v>2108</v>
      </c>
      <c r="D1049" t="s">
        <v>154</v>
      </c>
      <c r="E1049" t="s">
        <v>4</v>
      </c>
      <c r="F1049" s="3">
        <v>0</v>
      </c>
      <c r="G1049" s="3">
        <v>0</v>
      </c>
      <c r="H1049" s="3">
        <f t="shared" si="16"/>
        <v>0</v>
      </c>
    </row>
    <row r="1050" spans="1:8" x14ac:dyDescent="0.3">
      <c r="A1050" t="s">
        <v>1304</v>
      </c>
      <c r="B1050" t="s">
        <v>1557</v>
      </c>
      <c r="C1050" t="s">
        <v>2108</v>
      </c>
      <c r="D1050" t="s">
        <v>154</v>
      </c>
      <c r="E1050" t="s">
        <v>4</v>
      </c>
      <c r="F1050" s="3">
        <v>0</v>
      </c>
      <c r="G1050" s="3">
        <v>0</v>
      </c>
      <c r="H1050" s="3">
        <f t="shared" si="16"/>
        <v>0</v>
      </c>
    </row>
    <row r="1051" spans="1:8" x14ac:dyDescent="0.3">
      <c r="A1051" t="s">
        <v>551</v>
      </c>
      <c r="B1051" t="s">
        <v>856</v>
      </c>
      <c r="C1051" t="s">
        <v>1132</v>
      </c>
      <c r="D1051" t="s">
        <v>113</v>
      </c>
      <c r="E1051" t="s">
        <v>4</v>
      </c>
      <c r="F1051" s="3">
        <v>0</v>
      </c>
      <c r="G1051" s="3">
        <v>0</v>
      </c>
      <c r="H1051" s="3">
        <f t="shared" si="16"/>
        <v>0</v>
      </c>
    </row>
    <row r="1052" spans="1:8" x14ac:dyDescent="0.3">
      <c r="A1052" t="s">
        <v>454</v>
      </c>
      <c r="B1052" t="s">
        <v>700</v>
      </c>
      <c r="C1052" t="s">
        <v>2342</v>
      </c>
      <c r="D1052" t="s">
        <v>12</v>
      </c>
      <c r="E1052" t="s">
        <v>1</v>
      </c>
      <c r="F1052" s="3">
        <v>0</v>
      </c>
      <c r="G1052" s="3">
        <v>0</v>
      </c>
      <c r="H1052" s="3">
        <f t="shared" si="16"/>
        <v>0</v>
      </c>
    </row>
    <row r="1053" spans="1:8" x14ac:dyDescent="0.3">
      <c r="A1053" t="s">
        <v>454</v>
      </c>
      <c r="B1053" t="s">
        <v>700</v>
      </c>
      <c r="C1053" t="s">
        <v>1055</v>
      </c>
      <c r="D1053" t="s">
        <v>12</v>
      </c>
      <c r="E1053" t="s">
        <v>2</v>
      </c>
      <c r="F1053" s="3">
        <v>0</v>
      </c>
      <c r="G1053" s="3">
        <v>0</v>
      </c>
      <c r="H1053" s="3">
        <f t="shared" si="16"/>
        <v>0</v>
      </c>
    </row>
    <row r="1054" spans="1:8" x14ac:dyDescent="0.3">
      <c r="A1054" t="s">
        <v>1280</v>
      </c>
      <c r="B1054" t="s">
        <v>1477</v>
      </c>
      <c r="C1054" t="s">
        <v>2082</v>
      </c>
      <c r="D1054" t="s">
        <v>145</v>
      </c>
      <c r="E1054" t="s">
        <v>1</v>
      </c>
      <c r="F1054" s="3">
        <v>0</v>
      </c>
      <c r="G1054" s="3">
        <v>0</v>
      </c>
      <c r="H1054" s="3">
        <f t="shared" si="16"/>
        <v>0</v>
      </c>
    </row>
    <row r="1055" spans="1:8" x14ac:dyDescent="0.3">
      <c r="A1055" t="s">
        <v>1280</v>
      </c>
      <c r="B1055" t="s">
        <v>1478</v>
      </c>
      <c r="C1055" t="s">
        <v>2082</v>
      </c>
      <c r="D1055" t="s">
        <v>145</v>
      </c>
      <c r="E1055" t="s">
        <v>4</v>
      </c>
      <c r="F1055" s="3">
        <v>0</v>
      </c>
      <c r="G1055" s="3">
        <v>0</v>
      </c>
      <c r="H1055" s="3">
        <f t="shared" si="16"/>
        <v>0</v>
      </c>
    </row>
    <row r="1056" spans="1:8" x14ac:dyDescent="0.3">
      <c r="A1056" t="s">
        <v>455</v>
      </c>
      <c r="B1056" t="s">
        <v>701</v>
      </c>
      <c r="C1056" t="s">
        <v>1056</v>
      </c>
      <c r="D1056" t="s">
        <v>12</v>
      </c>
      <c r="E1056" t="s">
        <v>2</v>
      </c>
      <c r="F1056" s="3">
        <v>0</v>
      </c>
      <c r="G1056" s="3">
        <v>0</v>
      </c>
      <c r="H1056" s="3">
        <f t="shared" si="16"/>
        <v>0</v>
      </c>
    </row>
    <row r="1057" spans="1:8" x14ac:dyDescent="0.3">
      <c r="A1057" t="s">
        <v>1318</v>
      </c>
      <c r="B1057" t="s">
        <v>1599</v>
      </c>
      <c r="C1057" t="s">
        <v>2368</v>
      </c>
      <c r="D1057" t="s">
        <v>57</v>
      </c>
      <c r="E1057" t="s">
        <v>1</v>
      </c>
      <c r="F1057" s="3">
        <v>0</v>
      </c>
      <c r="G1057" s="3">
        <v>0</v>
      </c>
      <c r="H1057" s="3">
        <f t="shared" si="16"/>
        <v>0</v>
      </c>
    </row>
    <row r="1058" spans="1:8" x14ac:dyDescent="0.3">
      <c r="A1058" t="s">
        <v>500</v>
      </c>
      <c r="B1058" t="s">
        <v>772</v>
      </c>
      <c r="C1058" t="s">
        <v>1097</v>
      </c>
      <c r="D1058" t="s">
        <v>57</v>
      </c>
      <c r="E1058" t="s">
        <v>2</v>
      </c>
      <c r="F1058" s="3">
        <v>0</v>
      </c>
      <c r="G1058" s="3">
        <v>0</v>
      </c>
      <c r="H1058" s="3">
        <f t="shared" si="16"/>
        <v>0</v>
      </c>
    </row>
    <row r="1059" spans="1:8" x14ac:dyDescent="0.3">
      <c r="A1059" t="s">
        <v>500</v>
      </c>
      <c r="B1059" t="s">
        <v>771</v>
      </c>
      <c r="C1059" t="s">
        <v>1237</v>
      </c>
      <c r="D1059" t="s">
        <v>57</v>
      </c>
      <c r="E1059" t="s">
        <v>1</v>
      </c>
      <c r="F1059" s="3">
        <v>0</v>
      </c>
      <c r="G1059" s="3">
        <v>0</v>
      </c>
      <c r="H1059" s="3">
        <f t="shared" si="16"/>
        <v>0</v>
      </c>
    </row>
    <row r="1060" spans="1:8" x14ac:dyDescent="0.3">
      <c r="A1060" t="s">
        <v>496</v>
      </c>
      <c r="B1060" t="s">
        <v>1601</v>
      </c>
      <c r="C1060" t="s">
        <v>2082</v>
      </c>
      <c r="D1060" t="s">
        <v>145</v>
      </c>
      <c r="E1060" t="s">
        <v>4</v>
      </c>
      <c r="F1060" s="3">
        <v>0</v>
      </c>
      <c r="G1060" s="3">
        <v>0</v>
      </c>
      <c r="H1060" s="3">
        <f t="shared" si="16"/>
        <v>0</v>
      </c>
    </row>
    <row r="1061" spans="1:8" x14ac:dyDescent="0.3">
      <c r="A1061" t="s">
        <v>496</v>
      </c>
      <c r="B1061" t="s">
        <v>765</v>
      </c>
      <c r="C1061" t="s">
        <v>1094</v>
      </c>
      <c r="D1061" t="s">
        <v>57</v>
      </c>
      <c r="E1061" t="s">
        <v>2</v>
      </c>
      <c r="F1061" s="3">
        <v>0</v>
      </c>
      <c r="G1061" s="3">
        <v>0</v>
      </c>
      <c r="H1061" s="3">
        <f t="shared" si="16"/>
        <v>0</v>
      </c>
    </row>
    <row r="1062" spans="1:8" x14ac:dyDescent="0.3">
      <c r="A1062" t="s">
        <v>553</v>
      </c>
      <c r="B1062" t="s">
        <v>858</v>
      </c>
      <c r="C1062" t="s">
        <v>1134</v>
      </c>
      <c r="D1062" t="s">
        <v>115</v>
      </c>
      <c r="E1062" t="s">
        <v>2</v>
      </c>
      <c r="F1062" s="3">
        <v>0</v>
      </c>
      <c r="G1062" s="3">
        <v>0</v>
      </c>
      <c r="H1062" s="3">
        <f t="shared" si="16"/>
        <v>0</v>
      </c>
    </row>
    <row r="1063" spans="1:8" x14ac:dyDescent="0.3">
      <c r="A1063" t="s">
        <v>1330</v>
      </c>
      <c r="B1063" t="s">
        <v>797</v>
      </c>
      <c r="C1063" t="s">
        <v>145</v>
      </c>
      <c r="D1063" t="s">
        <v>145</v>
      </c>
      <c r="E1063" t="s">
        <v>1</v>
      </c>
      <c r="F1063" s="3">
        <v>0</v>
      </c>
      <c r="G1063" s="3">
        <v>0</v>
      </c>
      <c r="H1063" s="3">
        <f t="shared" si="16"/>
        <v>0</v>
      </c>
    </row>
    <row r="1064" spans="1:8" x14ac:dyDescent="0.3">
      <c r="A1064" t="s">
        <v>1330</v>
      </c>
      <c r="B1064" t="s">
        <v>797</v>
      </c>
      <c r="C1064" t="s">
        <v>2135</v>
      </c>
      <c r="D1064" t="s">
        <v>319</v>
      </c>
      <c r="E1064" t="s">
        <v>2</v>
      </c>
      <c r="F1064" s="3">
        <v>0</v>
      </c>
      <c r="G1064" s="3">
        <v>0</v>
      </c>
      <c r="H1064" s="3">
        <f t="shared" si="16"/>
        <v>0</v>
      </c>
    </row>
    <row r="1065" spans="1:8" x14ac:dyDescent="0.3">
      <c r="A1065" t="s">
        <v>1281</v>
      </c>
      <c r="B1065" t="s">
        <v>1281</v>
      </c>
      <c r="C1065" t="s">
        <v>2079</v>
      </c>
      <c r="D1065" t="s">
        <v>145</v>
      </c>
      <c r="E1065" t="s">
        <v>4</v>
      </c>
      <c r="F1065" s="3">
        <v>0</v>
      </c>
      <c r="G1065" s="3">
        <v>0</v>
      </c>
      <c r="H1065" s="3">
        <f t="shared" si="16"/>
        <v>0</v>
      </c>
    </row>
    <row r="1066" spans="1:8" x14ac:dyDescent="0.3">
      <c r="A1066" t="s">
        <v>1281</v>
      </c>
      <c r="B1066" t="s">
        <v>1281</v>
      </c>
      <c r="C1066" t="s">
        <v>2083</v>
      </c>
      <c r="D1066" t="s">
        <v>11</v>
      </c>
      <c r="E1066" t="s">
        <v>4</v>
      </c>
      <c r="F1066" s="3">
        <v>0</v>
      </c>
      <c r="G1066" s="3">
        <v>0</v>
      </c>
      <c r="H1066" s="3">
        <f t="shared" si="16"/>
        <v>0</v>
      </c>
    </row>
    <row r="1067" spans="1:8" x14ac:dyDescent="0.3">
      <c r="A1067" t="s">
        <v>1419</v>
      </c>
      <c r="B1067" t="s">
        <v>1933</v>
      </c>
      <c r="C1067" t="s">
        <v>2224</v>
      </c>
      <c r="D1067" t="s">
        <v>371</v>
      </c>
      <c r="E1067" t="s">
        <v>2</v>
      </c>
      <c r="F1067" s="3">
        <v>0</v>
      </c>
      <c r="G1067" s="3">
        <v>0</v>
      </c>
      <c r="H1067" s="3">
        <f t="shared" si="16"/>
        <v>0</v>
      </c>
    </row>
    <row r="1068" spans="1:8" x14ac:dyDescent="0.3">
      <c r="A1068" t="s">
        <v>1410</v>
      </c>
      <c r="B1068" t="s">
        <v>1917</v>
      </c>
      <c r="C1068" t="s">
        <v>2408</v>
      </c>
      <c r="D1068" t="s">
        <v>179</v>
      </c>
      <c r="E1068" t="s">
        <v>1</v>
      </c>
      <c r="F1068" s="3">
        <v>0</v>
      </c>
      <c r="G1068" s="3">
        <v>0</v>
      </c>
      <c r="H1068" s="3">
        <f t="shared" si="16"/>
        <v>0</v>
      </c>
    </row>
    <row r="1069" spans="1:8" x14ac:dyDescent="0.3">
      <c r="A1069" t="s">
        <v>1410</v>
      </c>
      <c r="B1069" t="s">
        <v>1917</v>
      </c>
      <c r="C1069" t="s">
        <v>2227</v>
      </c>
      <c r="D1069" t="s">
        <v>179</v>
      </c>
      <c r="E1069" t="s">
        <v>2</v>
      </c>
      <c r="F1069" s="3">
        <v>0</v>
      </c>
      <c r="G1069" s="3">
        <v>0</v>
      </c>
      <c r="H1069" s="3">
        <f t="shared" si="16"/>
        <v>0</v>
      </c>
    </row>
    <row r="1070" spans="1:8" x14ac:dyDescent="0.3">
      <c r="A1070" t="s">
        <v>2940</v>
      </c>
      <c r="B1070" t="s">
        <v>2973</v>
      </c>
      <c r="C1070" t="s">
        <v>3055</v>
      </c>
      <c r="D1070" t="s">
        <v>15</v>
      </c>
      <c r="E1070" t="s">
        <v>2</v>
      </c>
      <c r="F1070" s="3">
        <v>0</v>
      </c>
      <c r="G1070" s="3">
        <v>0</v>
      </c>
      <c r="H1070" s="3">
        <f t="shared" si="16"/>
        <v>0</v>
      </c>
    </row>
    <row r="1071" spans="1:8" x14ac:dyDescent="0.3">
      <c r="A1071" t="s">
        <v>1282</v>
      </c>
      <c r="B1071" t="s">
        <v>1480</v>
      </c>
      <c r="C1071" t="s">
        <v>2086</v>
      </c>
      <c r="D1071" t="s">
        <v>2087</v>
      </c>
      <c r="E1071" t="s">
        <v>3</v>
      </c>
      <c r="F1071" s="3">
        <v>0</v>
      </c>
      <c r="G1071" s="3">
        <v>0</v>
      </c>
      <c r="H1071" s="3">
        <f t="shared" si="16"/>
        <v>0</v>
      </c>
    </row>
    <row r="1072" spans="1:8" x14ac:dyDescent="0.3">
      <c r="A1072" t="s">
        <v>1282</v>
      </c>
      <c r="B1072" t="s">
        <v>1479</v>
      </c>
      <c r="C1072" t="s">
        <v>2082</v>
      </c>
      <c r="D1072" t="s">
        <v>145</v>
      </c>
      <c r="E1072" t="s">
        <v>4</v>
      </c>
      <c r="F1072" s="3">
        <v>0</v>
      </c>
      <c r="G1072" s="3">
        <v>0</v>
      </c>
      <c r="H1072" s="3">
        <f t="shared" si="16"/>
        <v>0</v>
      </c>
    </row>
    <row r="1073" spans="1:8" x14ac:dyDescent="0.3">
      <c r="A1073" t="s">
        <v>1405</v>
      </c>
      <c r="B1073" t="s">
        <v>935</v>
      </c>
      <c r="C1073" t="s">
        <v>1172</v>
      </c>
      <c r="D1073" t="s">
        <v>51</v>
      </c>
      <c r="E1073" t="s">
        <v>2</v>
      </c>
      <c r="F1073" s="3">
        <v>0</v>
      </c>
      <c r="G1073" s="3">
        <v>0</v>
      </c>
      <c r="H1073" s="3">
        <f t="shared" si="16"/>
        <v>0</v>
      </c>
    </row>
    <row r="1074" spans="1:8" x14ac:dyDescent="0.3">
      <c r="A1074" t="s">
        <v>1338</v>
      </c>
      <c r="B1074" t="s">
        <v>1672</v>
      </c>
      <c r="C1074" t="s">
        <v>2372</v>
      </c>
      <c r="D1074" t="s">
        <v>248</v>
      </c>
      <c r="E1074" t="s">
        <v>1</v>
      </c>
      <c r="F1074" s="3">
        <v>0</v>
      </c>
      <c r="G1074" s="3">
        <v>0</v>
      </c>
      <c r="H1074" s="3">
        <f t="shared" si="16"/>
        <v>0</v>
      </c>
    </row>
    <row r="1075" spans="1:8" x14ac:dyDescent="0.3">
      <c r="A1075" t="s">
        <v>1338</v>
      </c>
      <c r="B1075" t="s">
        <v>1672</v>
      </c>
      <c r="C1075" t="s">
        <v>2142</v>
      </c>
      <c r="D1075" t="s">
        <v>248</v>
      </c>
      <c r="E1075" t="s">
        <v>4</v>
      </c>
      <c r="F1075" s="3">
        <v>0</v>
      </c>
      <c r="G1075" s="3">
        <v>0</v>
      </c>
      <c r="H1075" s="3">
        <f t="shared" si="16"/>
        <v>0</v>
      </c>
    </row>
    <row r="1076" spans="1:8" x14ac:dyDescent="0.3">
      <c r="A1076" t="s">
        <v>1381</v>
      </c>
      <c r="B1076" t="s">
        <v>1796</v>
      </c>
      <c r="C1076" t="s">
        <v>2400</v>
      </c>
      <c r="D1076" t="s">
        <v>268</v>
      </c>
      <c r="E1076" t="s">
        <v>1</v>
      </c>
      <c r="F1076" s="3">
        <v>0</v>
      </c>
      <c r="G1076" s="3">
        <v>0</v>
      </c>
      <c r="H1076" s="3">
        <f t="shared" si="16"/>
        <v>0</v>
      </c>
    </row>
    <row r="1077" spans="1:8" x14ac:dyDescent="0.3">
      <c r="A1077" t="s">
        <v>1381</v>
      </c>
      <c r="B1077" t="s">
        <v>1799</v>
      </c>
      <c r="C1077" t="s">
        <v>2185</v>
      </c>
      <c r="D1077" t="s">
        <v>175</v>
      </c>
      <c r="E1077" t="s">
        <v>4</v>
      </c>
      <c r="F1077" s="3">
        <v>0</v>
      </c>
      <c r="G1077" s="3">
        <v>0</v>
      </c>
      <c r="H1077" s="3">
        <f t="shared" si="16"/>
        <v>0</v>
      </c>
    </row>
    <row r="1078" spans="1:8" x14ac:dyDescent="0.3">
      <c r="A1078" t="s">
        <v>1381</v>
      </c>
      <c r="B1078" t="s">
        <v>899</v>
      </c>
      <c r="C1078" t="s">
        <v>1257</v>
      </c>
      <c r="D1078" t="s">
        <v>139</v>
      </c>
      <c r="E1078" t="s">
        <v>1</v>
      </c>
      <c r="F1078" s="3">
        <v>0</v>
      </c>
      <c r="G1078" s="3">
        <v>0</v>
      </c>
      <c r="H1078" s="3">
        <f t="shared" si="16"/>
        <v>0</v>
      </c>
    </row>
    <row r="1079" spans="1:8" x14ac:dyDescent="0.3">
      <c r="A1079" t="s">
        <v>1381</v>
      </c>
      <c r="B1079" t="s">
        <v>899</v>
      </c>
      <c r="C1079" t="s">
        <v>2397</v>
      </c>
      <c r="D1079" t="s">
        <v>139</v>
      </c>
      <c r="E1079" t="s">
        <v>1</v>
      </c>
      <c r="F1079" s="3">
        <v>0</v>
      </c>
      <c r="G1079" s="3">
        <v>0</v>
      </c>
      <c r="H1079" s="3">
        <f t="shared" si="16"/>
        <v>0</v>
      </c>
    </row>
    <row r="1080" spans="1:8" x14ac:dyDescent="0.3">
      <c r="A1080" t="s">
        <v>1381</v>
      </c>
      <c r="B1080" t="s">
        <v>899</v>
      </c>
      <c r="C1080" t="s">
        <v>2398</v>
      </c>
      <c r="D1080" t="s">
        <v>2183</v>
      </c>
      <c r="E1080" t="s">
        <v>1</v>
      </c>
      <c r="F1080" s="3">
        <v>0</v>
      </c>
      <c r="G1080" s="3">
        <v>0</v>
      </c>
      <c r="H1080" s="3">
        <f t="shared" si="16"/>
        <v>0</v>
      </c>
    </row>
    <row r="1081" spans="1:8" x14ac:dyDescent="0.3">
      <c r="A1081" t="s">
        <v>1381</v>
      </c>
      <c r="B1081" t="s">
        <v>899</v>
      </c>
      <c r="C1081" t="s">
        <v>2399</v>
      </c>
      <c r="D1081" t="s">
        <v>2183</v>
      </c>
      <c r="E1081" t="s">
        <v>1</v>
      </c>
      <c r="F1081" s="3">
        <v>0</v>
      </c>
      <c r="G1081" s="3">
        <v>0</v>
      </c>
      <c r="H1081" s="3">
        <f t="shared" si="16"/>
        <v>0</v>
      </c>
    </row>
    <row r="1082" spans="1:8" x14ac:dyDescent="0.3">
      <c r="A1082" t="s">
        <v>1381</v>
      </c>
      <c r="B1082" t="s">
        <v>899</v>
      </c>
      <c r="C1082" t="s">
        <v>2185</v>
      </c>
      <c r="D1082" t="s">
        <v>139</v>
      </c>
      <c r="E1082" t="s">
        <v>4</v>
      </c>
      <c r="F1082" s="3">
        <v>0</v>
      </c>
      <c r="G1082" s="3">
        <v>0</v>
      </c>
      <c r="H1082" s="3">
        <f t="shared" si="16"/>
        <v>0</v>
      </c>
    </row>
    <row r="1083" spans="1:8" x14ac:dyDescent="0.3">
      <c r="A1083" t="s">
        <v>1381</v>
      </c>
      <c r="B1083" t="s">
        <v>1798</v>
      </c>
      <c r="C1083" t="s">
        <v>2185</v>
      </c>
      <c r="D1083" t="s">
        <v>2183</v>
      </c>
      <c r="E1083" t="s">
        <v>4</v>
      </c>
      <c r="F1083" s="3">
        <v>0</v>
      </c>
      <c r="G1083" s="3">
        <v>0</v>
      </c>
      <c r="H1083" s="3">
        <f t="shared" si="16"/>
        <v>0</v>
      </c>
    </row>
    <row r="1084" spans="1:8" x14ac:dyDescent="0.3">
      <c r="A1084" t="s">
        <v>1381</v>
      </c>
      <c r="B1084" t="s">
        <v>1800</v>
      </c>
      <c r="C1084" t="s">
        <v>2186</v>
      </c>
      <c r="D1084" t="s">
        <v>2183</v>
      </c>
      <c r="E1084" t="s">
        <v>4</v>
      </c>
      <c r="F1084" s="3">
        <v>0</v>
      </c>
      <c r="G1084" s="3">
        <v>0</v>
      </c>
      <c r="H1084" s="3">
        <f t="shared" si="16"/>
        <v>0</v>
      </c>
    </row>
    <row r="1085" spans="1:8" x14ac:dyDescent="0.3">
      <c r="A1085" t="s">
        <v>1381</v>
      </c>
      <c r="B1085" t="s">
        <v>900</v>
      </c>
      <c r="C1085" t="s">
        <v>1159</v>
      </c>
      <c r="D1085" t="s">
        <v>140</v>
      </c>
      <c r="E1085" t="s">
        <v>2</v>
      </c>
      <c r="F1085" s="3">
        <v>0</v>
      </c>
      <c r="G1085" s="3">
        <v>0</v>
      </c>
      <c r="H1085" s="3">
        <f t="shared" si="16"/>
        <v>0</v>
      </c>
    </row>
    <row r="1086" spans="1:8" x14ac:dyDescent="0.3">
      <c r="A1086" t="s">
        <v>1376</v>
      </c>
      <c r="B1086" t="s">
        <v>2771</v>
      </c>
      <c r="C1086" t="s">
        <v>2396</v>
      </c>
      <c r="D1086" t="s">
        <v>294</v>
      </c>
      <c r="E1086" t="s">
        <v>1</v>
      </c>
      <c r="F1086" s="3">
        <v>0</v>
      </c>
      <c r="G1086" s="3">
        <v>0</v>
      </c>
      <c r="H1086" s="3">
        <f t="shared" si="16"/>
        <v>0</v>
      </c>
    </row>
    <row r="1087" spans="1:8" x14ac:dyDescent="0.3">
      <c r="A1087" t="s">
        <v>1376</v>
      </c>
      <c r="B1087" t="s">
        <v>2998</v>
      </c>
      <c r="C1087" t="s">
        <v>3072</v>
      </c>
      <c r="D1087" t="s">
        <v>294</v>
      </c>
      <c r="E1087" t="s">
        <v>4</v>
      </c>
      <c r="F1087" s="3">
        <v>0</v>
      </c>
      <c r="G1087" s="3">
        <v>0</v>
      </c>
      <c r="H1087" s="3">
        <f t="shared" si="16"/>
        <v>0</v>
      </c>
    </row>
    <row r="1088" spans="1:8" x14ac:dyDescent="0.3">
      <c r="A1088" t="s">
        <v>474</v>
      </c>
      <c r="B1088" t="s">
        <v>1523</v>
      </c>
      <c r="C1088" t="s">
        <v>2082</v>
      </c>
      <c r="D1088" t="s">
        <v>145</v>
      </c>
      <c r="E1088" t="s">
        <v>1</v>
      </c>
      <c r="F1088" s="3">
        <v>0</v>
      </c>
      <c r="G1088" s="3">
        <v>0</v>
      </c>
      <c r="H1088" s="3">
        <f t="shared" si="16"/>
        <v>0</v>
      </c>
    </row>
    <row r="1089" spans="1:8" x14ac:dyDescent="0.3">
      <c r="A1089" t="s">
        <v>474</v>
      </c>
      <c r="B1089" t="s">
        <v>1526</v>
      </c>
      <c r="C1089" t="s">
        <v>145</v>
      </c>
      <c r="D1089" t="s">
        <v>145</v>
      </c>
      <c r="E1089" t="s">
        <v>1</v>
      </c>
      <c r="F1089" s="3">
        <v>0</v>
      </c>
      <c r="G1089" s="3">
        <v>0</v>
      </c>
      <c r="H1089" s="3">
        <f t="shared" si="16"/>
        <v>0</v>
      </c>
    </row>
    <row r="1090" spans="1:8" x14ac:dyDescent="0.3">
      <c r="A1090" t="s">
        <v>474</v>
      </c>
      <c r="B1090" t="s">
        <v>1526</v>
      </c>
      <c r="C1090" t="s">
        <v>1071</v>
      </c>
      <c r="D1090" t="s">
        <v>26</v>
      </c>
      <c r="E1090" t="s">
        <v>2</v>
      </c>
      <c r="F1090" s="3">
        <v>0</v>
      </c>
      <c r="G1090" s="3">
        <v>0</v>
      </c>
      <c r="H1090" s="3">
        <f t="shared" ref="H1090:H1153" si="17">F1090-G1090</f>
        <v>0</v>
      </c>
    </row>
    <row r="1091" spans="1:8" x14ac:dyDescent="0.3">
      <c r="A1091" t="s">
        <v>474</v>
      </c>
      <c r="B1091" t="s">
        <v>1526</v>
      </c>
      <c r="C1091" t="s">
        <v>1072</v>
      </c>
      <c r="D1091" t="s">
        <v>26</v>
      </c>
      <c r="E1091" t="s">
        <v>2</v>
      </c>
      <c r="F1091" s="3">
        <v>0</v>
      </c>
      <c r="G1091" s="3">
        <v>0</v>
      </c>
      <c r="H1091" s="3">
        <f t="shared" si="17"/>
        <v>0</v>
      </c>
    </row>
    <row r="1092" spans="1:8" x14ac:dyDescent="0.3">
      <c r="A1092" t="s">
        <v>474</v>
      </c>
      <c r="B1092" t="s">
        <v>1525</v>
      </c>
      <c r="C1092" t="s">
        <v>2355</v>
      </c>
      <c r="D1092" t="s">
        <v>237</v>
      </c>
      <c r="E1092" t="s">
        <v>1</v>
      </c>
      <c r="F1092" s="3">
        <v>0</v>
      </c>
      <c r="G1092" s="3">
        <v>0</v>
      </c>
      <c r="H1092" s="3">
        <f t="shared" si="17"/>
        <v>0</v>
      </c>
    </row>
    <row r="1093" spans="1:8" x14ac:dyDescent="0.3">
      <c r="A1093" t="s">
        <v>2954</v>
      </c>
      <c r="B1093" t="s">
        <v>2954</v>
      </c>
      <c r="C1093" t="s">
        <v>3086</v>
      </c>
      <c r="D1093" t="s">
        <v>119</v>
      </c>
      <c r="E1093" t="s">
        <v>4</v>
      </c>
      <c r="F1093" s="3">
        <v>0</v>
      </c>
      <c r="G1093" s="3">
        <v>0</v>
      </c>
      <c r="H1093" s="3">
        <f t="shared" si="17"/>
        <v>0</v>
      </c>
    </row>
    <row r="1094" spans="1:8" x14ac:dyDescent="0.3">
      <c r="A1094" t="s">
        <v>560</v>
      </c>
      <c r="B1094" t="s">
        <v>868</v>
      </c>
      <c r="C1094" t="s">
        <v>1254</v>
      </c>
      <c r="D1094" t="s">
        <v>120</v>
      </c>
      <c r="E1094" t="s">
        <v>1</v>
      </c>
      <c r="F1094" s="3">
        <v>0</v>
      </c>
      <c r="G1094" s="3">
        <v>0</v>
      </c>
      <c r="H1094" s="3">
        <f t="shared" si="17"/>
        <v>0</v>
      </c>
    </row>
    <row r="1095" spans="1:8" x14ac:dyDescent="0.3">
      <c r="A1095" t="s">
        <v>560</v>
      </c>
      <c r="B1095" t="s">
        <v>1732</v>
      </c>
      <c r="C1095" t="s">
        <v>1098</v>
      </c>
      <c r="D1095" t="s">
        <v>363</v>
      </c>
      <c r="E1095" t="s">
        <v>2</v>
      </c>
      <c r="F1095" s="3">
        <v>0</v>
      </c>
      <c r="G1095" s="3">
        <v>0</v>
      </c>
      <c r="H1095" s="3">
        <f t="shared" si="17"/>
        <v>0</v>
      </c>
    </row>
    <row r="1096" spans="1:8" x14ac:dyDescent="0.3">
      <c r="A1096" t="s">
        <v>1333</v>
      </c>
      <c r="B1096" t="s">
        <v>1666</v>
      </c>
      <c r="C1096" t="s">
        <v>2082</v>
      </c>
      <c r="D1096" t="s">
        <v>145</v>
      </c>
      <c r="E1096" t="s">
        <v>1</v>
      </c>
      <c r="F1096" s="3">
        <v>0</v>
      </c>
      <c r="G1096" s="3">
        <v>0</v>
      </c>
      <c r="H1096" s="3">
        <f t="shared" si="17"/>
        <v>0</v>
      </c>
    </row>
    <row r="1097" spans="1:8" x14ac:dyDescent="0.3">
      <c r="A1097" t="s">
        <v>2482</v>
      </c>
      <c r="B1097" t="s">
        <v>743</v>
      </c>
      <c r="C1097" t="s">
        <v>1082</v>
      </c>
      <c r="D1097" t="s">
        <v>35</v>
      </c>
      <c r="E1097" t="s">
        <v>2</v>
      </c>
      <c r="F1097" s="3">
        <v>0</v>
      </c>
      <c r="G1097" s="3">
        <v>0</v>
      </c>
      <c r="H1097" s="3">
        <f t="shared" si="17"/>
        <v>0</v>
      </c>
    </row>
    <row r="1098" spans="1:8" x14ac:dyDescent="0.3">
      <c r="A1098" t="s">
        <v>1356</v>
      </c>
      <c r="B1098" t="s">
        <v>1733</v>
      </c>
      <c r="C1098" t="s">
        <v>2079</v>
      </c>
      <c r="D1098" t="s">
        <v>145</v>
      </c>
      <c r="E1098" t="s">
        <v>1</v>
      </c>
      <c r="F1098" s="3">
        <v>0</v>
      </c>
      <c r="G1098" s="3">
        <v>0</v>
      </c>
      <c r="H1098" s="3">
        <f t="shared" si="17"/>
        <v>0</v>
      </c>
    </row>
    <row r="1099" spans="1:8" x14ac:dyDescent="0.3">
      <c r="A1099" t="s">
        <v>1356</v>
      </c>
      <c r="B1099" t="s">
        <v>1733</v>
      </c>
      <c r="C1099" t="s">
        <v>145</v>
      </c>
      <c r="D1099" t="s">
        <v>145</v>
      </c>
      <c r="E1099" t="s">
        <v>1</v>
      </c>
      <c r="F1099" s="3">
        <v>0</v>
      </c>
      <c r="G1099" s="3">
        <v>0</v>
      </c>
      <c r="H1099" s="3">
        <f t="shared" si="17"/>
        <v>0</v>
      </c>
    </row>
    <row r="1100" spans="1:8" x14ac:dyDescent="0.3">
      <c r="A1100" t="s">
        <v>1386</v>
      </c>
      <c r="B1100" t="s">
        <v>1811</v>
      </c>
      <c r="C1100" t="s">
        <v>145</v>
      </c>
      <c r="D1100" t="s">
        <v>145</v>
      </c>
      <c r="E1100" t="s">
        <v>1</v>
      </c>
      <c r="F1100" s="3">
        <v>0</v>
      </c>
      <c r="G1100" s="3">
        <v>0</v>
      </c>
      <c r="H1100" s="3">
        <f t="shared" si="17"/>
        <v>0</v>
      </c>
    </row>
    <row r="1101" spans="1:8" x14ac:dyDescent="0.3">
      <c r="A1101" t="s">
        <v>1386</v>
      </c>
      <c r="B1101" t="s">
        <v>1810</v>
      </c>
      <c r="C1101" t="s">
        <v>2403</v>
      </c>
      <c r="D1101" t="s">
        <v>334</v>
      </c>
      <c r="E1101" t="s">
        <v>1</v>
      </c>
      <c r="F1101" s="3">
        <v>0</v>
      </c>
      <c r="G1101" s="3">
        <v>0</v>
      </c>
      <c r="H1101" s="3">
        <f t="shared" si="17"/>
        <v>0</v>
      </c>
    </row>
    <row r="1102" spans="1:8" x14ac:dyDescent="0.3">
      <c r="A1102" t="s">
        <v>1386</v>
      </c>
      <c r="B1102" t="s">
        <v>1810</v>
      </c>
      <c r="C1102" t="s">
        <v>2404</v>
      </c>
      <c r="D1102" t="s">
        <v>269</v>
      </c>
      <c r="E1102" t="s">
        <v>1</v>
      </c>
      <c r="F1102" s="3">
        <v>0</v>
      </c>
      <c r="G1102" s="3">
        <v>0</v>
      </c>
      <c r="H1102" s="3">
        <f t="shared" si="17"/>
        <v>0</v>
      </c>
    </row>
    <row r="1103" spans="1:8" x14ac:dyDescent="0.3">
      <c r="A1103" t="s">
        <v>1386</v>
      </c>
      <c r="B1103" t="s">
        <v>1812</v>
      </c>
      <c r="C1103" t="s">
        <v>2193</v>
      </c>
      <c r="D1103" t="s">
        <v>120</v>
      </c>
      <c r="E1103" t="s">
        <v>2</v>
      </c>
      <c r="F1103" s="3">
        <v>0</v>
      </c>
      <c r="G1103" s="3">
        <v>0</v>
      </c>
      <c r="H1103" s="3">
        <f t="shared" si="17"/>
        <v>0</v>
      </c>
    </row>
    <row r="1104" spans="1:8" x14ac:dyDescent="0.3">
      <c r="A1104" t="s">
        <v>2949</v>
      </c>
      <c r="B1104" t="s">
        <v>908</v>
      </c>
      <c r="C1104" t="s">
        <v>1090</v>
      </c>
      <c r="D1104" t="s">
        <v>146</v>
      </c>
      <c r="E1104" t="s">
        <v>2</v>
      </c>
      <c r="F1104" s="3">
        <v>0</v>
      </c>
      <c r="G1104" s="3">
        <v>0</v>
      </c>
      <c r="H1104" s="3">
        <f t="shared" si="17"/>
        <v>0</v>
      </c>
    </row>
    <row r="1105" spans="1:8" x14ac:dyDescent="0.3">
      <c r="A1105" t="s">
        <v>2949</v>
      </c>
      <c r="B1105" t="s">
        <v>909</v>
      </c>
      <c r="C1105" t="s">
        <v>1090</v>
      </c>
      <c r="D1105" t="s">
        <v>147</v>
      </c>
      <c r="E1105" t="s">
        <v>2</v>
      </c>
      <c r="F1105" s="3">
        <v>0</v>
      </c>
      <c r="G1105" s="3">
        <v>0</v>
      </c>
      <c r="H1105" s="3">
        <f t="shared" si="17"/>
        <v>0</v>
      </c>
    </row>
    <row r="1106" spans="1:8" x14ac:dyDescent="0.3">
      <c r="A1106" t="s">
        <v>2949</v>
      </c>
      <c r="B1106" t="s">
        <v>3002</v>
      </c>
      <c r="C1106" t="s">
        <v>1147</v>
      </c>
      <c r="D1106" t="s">
        <v>146</v>
      </c>
      <c r="E1106" t="s">
        <v>2</v>
      </c>
      <c r="F1106" s="3">
        <v>0</v>
      </c>
      <c r="G1106" s="3">
        <v>0</v>
      </c>
      <c r="H1106" s="3">
        <f t="shared" si="17"/>
        <v>0</v>
      </c>
    </row>
    <row r="1107" spans="1:8" x14ac:dyDescent="0.3">
      <c r="A1107" t="s">
        <v>554</v>
      </c>
      <c r="B1107" t="s">
        <v>859</v>
      </c>
      <c r="C1107" t="s">
        <v>1135</v>
      </c>
      <c r="D1107" t="s">
        <v>102</v>
      </c>
      <c r="E1107" t="s">
        <v>2</v>
      </c>
      <c r="F1107" s="3">
        <v>0</v>
      </c>
      <c r="G1107" s="3">
        <v>0</v>
      </c>
      <c r="H1107" s="3">
        <f t="shared" si="17"/>
        <v>0</v>
      </c>
    </row>
    <row r="1108" spans="1:8" x14ac:dyDescent="0.3">
      <c r="A1108" t="s">
        <v>2952</v>
      </c>
      <c r="B1108" t="s">
        <v>961</v>
      </c>
      <c r="C1108" t="s">
        <v>1079</v>
      </c>
      <c r="D1108" t="s">
        <v>178</v>
      </c>
      <c r="E1108" t="s">
        <v>2</v>
      </c>
      <c r="F1108" s="3">
        <v>0</v>
      </c>
      <c r="G1108" s="3">
        <v>0</v>
      </c>
      <c r="H1108" s="3">
        <f t="shared" si="17"/>
        <v>0</v>
      </c>
    </row>
    <row r="1109" spans="1:8" x14ac:dyDescent="0.3">
      <c r="A1109" t="s">
        <v>2964</v>
      </c>
      <c r="B1109" t="s">
        <v>3041</v>
      </c>
      <c r="C1109" t="s">
        <v>1240</v>
      </c>
      <c r="D1109" t="s">
        <v>3104</v>
      </c>
      <c r="E1109" t="s">
        <v>1</v>
      </c>
      <c r="F1109" s="3">
        <v>0</v>
      </c>
      <c r="G1109" s="3">
        <v>0</v>
      </c>
      <c r="H1109" s="3">
        <f t="shared" si="17"/>
        <v>0</v>
      </c>
    </row>
    <row r="1110" spans="1:8" x14ac:dyDescent="0.3">
      <c r="A1110" t="s">
        <v>1357</v>
      </c>
      <c r="B1110" t="s">
        <v>1735</v>
      </c>
      <c r="C1110" t="s">
        <v>145</v>
      </c>
      <c r="D1110" t="s">
        <v>145</v>
      </c>
      <c r="E1110" t="s">
        <v>1</v>
      </c>
      <c r="F1110" s="3">
        <v>0</v>
      </c>
      <c r="G1110" s="3">
        <v>0</v>
      </c>
      <c r="H1110" s="3">
        <f t="shared" si="17"/>
        <v>0</v>
      </c>
    </row>
    <row r="1111" spans="1:8" x14ac:dyDescent="0.3">
      <c r="A1111" t="s">
        <v>1319</v>
      </c>
      <c r="B1111" t="s">
        <v>1609</v>
      </c>
      <c r="C1111" t="s">
        <v>2082</v>
      </c>
      <c r="D1111" t="s">
        <v>145</v>
      </c>
      <c r="E1111" t="s">
        <v>1</v>
      </c>
      <c r="F1111" s="3">
        <v>0</v>
      </c>
      <c r="G1111" s="3">
        <v>0</v>
      </c>
      <c r="H1111" s="3">
        <f t="shared" si="17"/>
        <v>0</v>
      </c>
    </row>
    <row r="1112" spans="1:8" x14ac:dyDescent="0.3">
      <c r="A1112" t="s">
        <v>1319</v>
      </c>
      <c r="B1112" t="s">
        <v>1610</v>
      </c>
      <c r="C1112" t="s">
        <v>2082</v>
      </c>
      <c r="D1112" t="s">
        <v>145</v>
      </c>
      <c r="E1112" t="s">
        <v>1</v>
      </c>
      <c r="F1112" s="3">
        <v>0</v>
      </c>
      <c r="G1112" s="3">
        <v>0</v>
      </c>
      <c r="H1112" s="3">
        <f t="shared" si="17"/>
        <v>0</v>
      </c>
    </row>
    <row r="1113" spans="1:8" x14ac:dyDescent="0.3">
      <c r="A1113" t="s">
        <v>1319</v>
      </c>
      <c r="B1113" t="s">
        <v>1611</v>
      </c>
      <c r="C1113" t="s">
        <v>2082</v>
      </c>
      <c r="D1113" t="s">
        <v>145</v>
      </c>
      <c r="E1113" t="s">
        <v>1</v>
      </c>
      <c r="F1113" s="3">
        <v>0</v>
      </c>
      <c r="G1113" s="3">
        <v>0</v>
      </c>
      <c r="H1113" s="3">
        <f t="shared" si="17"/>
        <v>0</v>
      </c>
    </row>
    <row r="1114" spans="1:8" x14ac:dyDescent="0.3">
      <c r="A1114" t="s">
        <v>1319</v>
      </c>
      <c r="B1114" t="s">
        <v>1612</v>
      </c>
      <c r="C1114" t="s">
        <v>2082</v>
      </c>
      <c r="D1114" t="s">
        <v>145</v>
      </c>
      <c r="E1114" t="s">
        <v>1</v>
      </c>
      <c r="F1114" s="3">
        <v>0</v>
      </c>
      <c r="G1114" s="3">
        <v>0</v>
      </c>
      <c r="H1114" s="3">
        <f t="shared" si="17"/>
        <v>0</v>
      </c>
    </row>
    <row r="1115" spans="1:8" x14ac:dyDescent="0.3">
      <c r="A1115" t="s">
        <v>1319</v>
      </c>
      <c r="B1115" t="s">
        <v>1608</v>
      </c>
      <c r="C1115" t="s">
        <v>2095</v>
      </c>
      <c r="D1115" t="s">
        <v>145</v>
      </c>
      <c r="E1115" t="s">
        <v>1</v>
      </c>
      <c r="F1115" s="3">
        <v>0</v>
      </c>
      <c r="G1115" s="3">
        <v>0</v>
      </c>
      <c r="H1115" s="3">
        <f t="shared" si="17"/>
        <v>0</v>
      </c>
    </row>
    <row r="1116" spans="1:8" x14ac:dyDescent="0.3">
      <c r="A1116" t="s">
        <v>1319</v>
      </c>
      <c r="B1116" t="s">
        <v>1613</v>
      </c>
      <c r="C1116" t="s">
        <v>2082</v>
      </c>
      <c r="D1116" t="s">
        <v>145</v>
      </c>
      <c r="E1116" t="s">
        <v>1</v>
      </c>
      <c r="F1116" s="3">
        <v>0</v>
      </c>
      <c r="G1116" s="3">
        <v>0</v>
      </c>
      <c r="H1116" s="3">
        <f t="shared" si="17"/>
        <v>0</v>
      </c>
    </row>
    <row r="1117" spans="1:8" x14ac:dyDescent="0.3">
      <c r="A1117" t="s">
        <v>1312</v>
      </c>
      <c r="B1117" t="s">
        <v>1583</v>
      </c>
      <c r="C1117" t="s">
        <v>2353</v>
      </c>
      <c r="D1117" t="s">
        <v>244</v>
      </c>
      <c r="E1117" t="s">
        <v>1</v>
      </c>
      <c r="F1117" s="3">
        <v>0</v>
      </c>
      <c r="G1117" s="3">
        <v>0</v>
      </c>
      <c r="H1117" s="3">
        <f t="shared" si="17"/>
        <v>0</v>
      </c>
    </row>
    <row r="1118" spans="1:8" x14ac:dyDescent="0.3">
      <c r="A1118" t="s">
        <v>2443</v>
      </c>
      <c r="B1118" t="s">
        <v>2471</v>
      </c>
      <c r="C1118" t="s">
        <v>2474</v>
      </c>
      <c r="D1118" t="s">
        <v>212</v>
      </c>
      <c r="E1118" t="s">
        <v>2</v>
      </c>
      <c r="F1118" s="3">
        <v>0</v>
      </c>
      <c r="G1118" s="3">
        <v>0</v>
      </c>
      <c r="H1118" s="3">
        <f t="shared" si="17"/>
        <v>0</v>
      </c>
    </row>
    <row r="1119" spans="1:8" x14ac:dyDescent="0.3">
      <c r="A1119" t="s">
        <v>2958</v>
      </c>
      <c r="B1119" t="s">
        <v>3020</v>
      </c>
      <c r="C1119" t="s">
        <v>3092</v>
      </c>
      <c r="D1119" t="s">
        <v>282</v>
      </c>
      <c r="E1119" t="s">
        <v>4</v>
      </c>
      <c r="F1119" s="3">
        <v>0</v>
      </c>
      <c r="G1119" s="3">
        <v>0</v>
      </c>
      <c r="H1119" s="3">
        <f t="shared" si="17"/>
        <v>0</v>
      </c>
    </row>
    <row r="1120" spans="1:8" x14ac:dyDescent="0.3">
      <c r="A1120" t="s">
        <v>1463</v>
      </c>
      <c r="B1120" t="s">
        <v>1037</v>
      </c>
      <c r="C1120" t="s">
        <v>1073</v>
      </c>
      <c r="D1120" t="s">
        <v>212</v>
      </c>
      <c r="E1120" t="s">
        <v>2</v>
      </c>
      <c r="F1120" s="3">
        <v>0</v>
      </c>
      <c r="G1120" s="3">
        <v>0</v>
      </c>
      <c r="H1120" s="3">
        <f t="shared" si="17"/>
        <v>0</v>
      </c>
    </row>
    <row r="1121" spans="1:8" x14ac:dyDescent="0.3">
      <c r="A1121" t="s">
        <v>1464</v>
      </c>
      <c r="B1121" t="s">
        <v>1039</v>
      </c>
      <c r="C1121" t="s">
        <v>1268</v>
      </c>
      <c r="D1121" t="s">
        <v>212</v>
      </c>
      <c r="E1121" t="s">
        <v>1</v>
      </c>
      <c r="F1121" s="3">
        <v>0</v>
      </c>
      <c r="G1121" s="3">
        <v>0</v>
      </c>
      <c r="H1121" s="3">
        <f t="shared" si="17"/>
        <v>0</v>
      </c>
    </row>
    <row r="1122" spans="1:8" x14ac:dyDescent="0.3">
      <c r="A1122" t="s">
        <v>1464</v>
      </c>
      <c r="B1122" t="s">
        <v>1040</v>
      </c>
      <c r="C1122" t="s">
        <v>1269</v>
      </c>
      <c r="D1122" t="s">
        <v>212</v>
      </c>
      <c r="E1122" t="s">
        <v>1</v>
      </c>
      <c r="F1122" s="3">
        <v>0</v>
      </c>
      <c r="G1122" s="3">
        <v>0</v>
      </c>
      <c r="H1122" s="3">
        <f t="shared" si="17"/>
        <v>0</v>
      </c>
    </row>
    <row r="1123" spans="1:8" x14ac:dyDescent="0.3">
      <c r="A1123" t="s">
        <v>1464</v>
      </c>
      <c r="B1123" t="s">
        <v>1038</v>
      </c>
      <c r="C1123" t="s">
        <v>1225</v>
      </c>
      <c r="D1123" t="s">
        <v>212</v>
      </c>
      <c r="E1123" t="s">
        <v>2</v>
      </c>
      <c r="F1123" s="3">
        <v>0</v>
      </c>
      <c r="G1123" s="3">
        <v>0</v>
      </c>
      <c r="H1123" s="3">
        <f t="shared" si="17"/>
        <v>0</v>
      </c>
    </row>
    <row r="1124" spans="1:8" x14ac:dyDescent="0.3">
      <c r="A1124" t="s">
        <v>1464</v>
      </c>
      <c r="B1124" t="s">
        <v>1041</v>
      </c>
      <c r="C1124" t="s">
        <v>1269</v>
      </c>
      <c r="D1124" t="s">
        <v>27</v>
      </c>
      <c r="E1124" t="s">
        <v>1</v>
      </c>
      <c r="F1124" s="3">
        <v>0</v>
      </c>
      <c r="G1124" s="3">
        <v>0</v>
      </c>
      <c r="H1124" s="3">
        <f t="shared" si="17"/>
        <v>0</v>
      </c>
    </row>
    <row r="1125" spans="1:8" x14ac:dyDescent="0.3">
      <c r="A1125" t="s">
        <v>680</v>
      </c>
      <c r="B1125" t="s">
        <v>1042</v>
      </c>
      <c r="C1125" t="s">
        <v>1270</v>
      </c>
      <c r="D1125" t="s">
        <v>213</v>
      </c>
      <c r="E1125" t="s">
        <v>1</v>
      </c>
      <c r="F1125" s="3">
        <v>0</v>
      </c>
      <c r="G1125" s="3">
        <v>0</v>
      </c>
      <c r="H1125" s="3">
        <f t="shared" si="17"/>
        <v>0</v>
      </c>
    </row>
    <row r="1126" spans="1:8" x14ac:dyDescent="0.3">
      <c r="A1126" t="s">
        <v>680</v>
      </c>
      <c r="B1126" t="s">
        <v>1043</v>
      </c>
      <c r="C1126" t="s">
        <v>1225</v>
      </c>
      <c r="D1126" t="s">
        <v>213</v>
      </c>
      <c r="E1126" t="s">
        <v>2</v>
      </c>
      <c r="F1126" s="3">
        <v>0</v>
      </c>
      <c r="G1126" s="3">
        <v>0</v>
      </c>
      <c r="H1126" s="3">
        <f t="shared" si="17"/>
        <v>0</v>
      </c>
    </row>
    <row r="1127" spans="1:8" x14ac:dyDescent="0.3">
      <c r="A1127" t="s">
        <v>1465</v>
      </c>
      <c r="B1127" t="s">
        <v>2078</v>
      </c>
      <c r="C1127" t="s">
        <v>2337</v>
      </c>
      <c r="D1127" t="s">
        <v>338</v>
      </c>
      <c r="E1127" t="s">
        <v>4</v>
      </c>
      <c r="F1127" s="3">
        <v>0</v>
      </c>
      <c r="G1127" s="3">
        <v>0</v>
      </c>
      <c r="H1127" s="3">
        <f t="shared" si="17"/>
        <v>0</v>
      </c>
    </row>
    <row r="1128" spans="1:8" x14ac:dyDescent="0.3">
      <c r="A1128" t="s">
        <v>1465</v>
      </c>
      <c r="B1128" t="s">
        <v>1465</v>
      </c>
      <c r="C1128" t="s">
        <v>2079</v>
      </c>
      <c r="D1128" t="s">
        <v>145</v>
      </c>
      <c r="E1128" t="s">
        <v>4</v>
      </c>
      <c r="F1128" s="3">
        <v>0</v>
      </c>
      <c r="G1128" s="3">
        <v>0</v>
      </c>
      <c r="H1128" s="3">
        <f t="shared" si="17"/>
        <v>0</v>
      </c>
    </row>
    <row r="1129" spans="1:8" x14ac:dyDescent="0.3">
      <c r="A1129" t="s">
        <v>641</v>
      </c>
      <c r="B1129" t="s">
        <v>989</v>
      </c>
      <c r="C1129" t="s">
        <v>1142</v>
      </c>
      <c r="D1129" t="s">
        <v>194</v>
      </c>
      <c r="E1129" t="s">
        <v>2</v>
      </c>
      <c r="F1129" s="3">
        <v>0</v>
      </c>
      <c r="G1129" s="3">
        <v>0</v>
      </c>
      <c r="H1129" s="3">
        <f t="shared" si="17"/>
        <v>0</v>
      </c>
    </row>
    <row r="1130" spans="1:8" x14ac:dyDescent="0.3">
      <c r="A1130" t="s">
        <v>641</v>
      </c>
      <c r="B1130" t="s">
        <v>988</v>
      </c>
      <c r="C1130" t="s">
        <v>1240</v>
      </c>
      <c r="D1130" t="s">
        <v>21</v>
      </c>
      <c r="E1130" t="s">
        <v>1</v>
      </c>
      <c r="F1130" s="3">
        <v>0</v>
      </c>
      <c r="G1130" s="3">
        <v>0</v>
      </c>
      <c r="H1130" s="3">
        <f t="shared" si="17"/>
        <v>0</v>
      </c>
    </row>
    <row r="1131" spans="1:8" x14ac:dyDescent="0.3">
      <c r="A1131" t="s">
        <v>478</v>
      </c>
      <c r="B1131" t="s">
        <v>734</v>
      </c>
      <c r="C1131" t="s">
        <v>1076</v>
      </c>
      <c r="D1131" t="s">
        <v>8</v>
      </c>
      <c r="E1131" t="s">
        <v>2</v>
      </c>
      <c r="F1131" s="3">
        <v>0</v>
      </c>
      <c r="G1131" s="3">
        <v>0</v>
      </c>
      <c r="H1131" s="3">
        <f t="shared" si="17"/>
        <v>0</v>
      </c>
    </row>
    <row r="1132" spans="1:8" x14ac:dyDescent="0.3">
      <c r="A1132" t="s">
        <v>479</v>
      </c>
      <c r="B1132" t="s">
        <v>735</v>
      </c>
      <c r="C1132" t="s">
        <v>1077</v>
      </c>
      <c r="D1132" t="s">
        <v>30</v>
      </c>
      <c r="E1132" t="s">
        <v>2</v>
      </c>
      <c r="F1132" s="3">
        <v>0</v>
      </c>
      <c r="G1132" s="3">
        <v>0</v>
      </c>
      <c r="H1132" s="3">
        <f t="shared" si="17"/>
        <v>0</v>
      </c>
    </row>
    <row r="1133" spans="1:8" x14ac:dyDescent="0.3">
      <c r="A1133" t="s">
        <v>479</v>
      </c>
      <c r="B1133" t="s">
        <v>1532</v>
      </c>
      <c r="C1133" t="s">
        <v>145</v>
      </c>
      <c r="D1133" t="s">
        <v>145</v>
      </c>
      <c r="E1133" t="s">
        <v>1</v>
      </c>
      <c r="F1133" s="3">
        <v>0</v>
      </c>
      <c r="G1133" s="3">
        <v>0</v>
      </c>
      <c r="H1133" s="3">
        <f t="shared" si="17"/>
        <v>0</v>
      </c>
    </row>
    <row r="1134" spans="1:8" x14ac:dyDescent="0.3">
      <c r="A1134" t="s">
        <v>479</v>
      </c>
      <c r="B1134" t="s">
        <v>1533</v>
      </c>
      <c r="C1134" t="s">
        <v>2101</v>
      </c>
      <c r="D1134" t="s">
        <v>30</v>
      </c>
      <c r="E1134" t="s">
        <v>3</v>
      </c>
      <c r="F1134" s="3">
        <v>0</v>
      </c>
      <c r="G1134" s="3">
        <v>0</v>
      </c>
      <c r="H1134" s="3">
        <f t="shared" si="17"/>
        <v>0</v>
      </c>
    </row>
    <row r="1135" spans="1:8" x14ac:dyDescent="0.3">
      <c r="A1135" t="s">
        <v>2510</v>
      </c>
      <c r="B1135" t="s">
        <v>960</v>
      </c>
      <c r="C1135" t="s">
        <v>1182</v>
      </c>
      <c r="D1135" t="s">
        <v>177</v>
      </c>
      <c r="E1135" t="s">
        <v>2</v>
      </c>
      <c r="F1135" s="3">
        <v>0</v>
      </c>
      <c r="G1135" s="3">
        <v>0</v>
      </c>
      <c r="H1135" s="3">
        <f t="shared" si="17"/>
        <v>0</v>
      </c>
    </row>
    <row r="1136" spans="1:8" x14ac:dyDescent="0.3">
      <c r="A1136" t="s">
        <v>2510</v>
      </c>
      <c r="B1136" t="s">
        <v>960</v>
      </c>
      <c r="C1136" t="s">
        <v>1183</v>
      </c>
      <c r="D1136" t="s">
        <v>177</v>
      </c>
      <c r="E1136" t="s">
        <v>2</v>
      </c>
      <c r="F1136" s="3">
        <v>0</v>
      </c>
      <c r="G1136" s="3">
        <v>0</v>
      </c>
      <c r="H1136" s="3">
        <f t="shared" si="17"/>
        <v>0</v>
      </c>
    </row>
    <row r="1137" spans="1:8" x14ac:dyDescent="0.3">
      <c r="A1137" t="s">
        <v>1461</v>
      </c>
      <c r="B1137" t="s">
        <v>3045</v>
      </c>
      <c r="C1137" t="s">
        <v>3108</v>
      </c>
      <c r="D1137" t="s">
        <v>3109</v>
      </c>
      <c r="E1137" t="s">
        <v>2</v>
      </c>
      <c r="F1137" s="3">
        <v>0</v>
      </c>
      <c r="G1137" s="3">
        <v>0</v>
      </c>
      <c r="H1137" s="3">
        <f t="shared" si="17"/>
        <v>0</v>
      </c>
    </row>
    <row r="1138" spans="1:8" x14ac:dyDescent="0.3">
      <c r="A1138" t="s">
        <v>1461</v>
      </c>
      <c r="B1138" t="s">
        <v>2072</v>
      </c>
      <c r="C1138" t="s">
        <v>2329</v>
      </c>
      <c r="D1138" t="s">
        <v>206</v>
      </c>
      <c r="E1138" t="s">
        <v>4</v>
      </c>
      <c r="F1138" s="3">
        <v>0</v>
      </c>
      <c r="G1138" s="3">
        <v>0</v>
      </c>
      <c r="H1138" s="3">
        <f t="shared" si="17"/>
        <v>0</v>
      </c>
    </row>
    <row r="1139" spans="1:8" x14ac:dyDescent="0.3">
      <c r="A1139" t="s">
        <v>1461</v>
      </c>
      <c r="B1139" t="s">
        <v>2068</v>
      </c>
      <c r="C1139" t="s">
        <v>2079</v>
      </c>
      <c r="D1139" t="s">
        <v>145</v>
      </c>
      <c r="E1139" t="s">
        <v>4</v>
      </c>
      <c r="F1139" s="3">
        <v>0</v>
      </c>
      <c r="G1139" s="3">
        <v>0</v>
      </c>
      <c r="H1139" s="3">
        <f t="shared" si="17"/>
        <v>0</v>
      </c>
    </row>
    <row r="1140" spans="1:8" x14ac:dyDescent="0.3">
      <c r="A1140" t="s">
        <v>1461</v>
      </c>
      <c r="B1140" t="s">
        <v>2068</v>
      </c>
      <c r="C1140" t="s">
        <v>2330</v>
      </c>
      <c r="D1140" t="s">
        <v>206</v>
      </c>
      <c r="E1140" t="s">
        <v>4</v>
      </c>
      <c r="F1140" s="3">
        <v>0</v>
      </c>
      <c r="G1140" s="3">
        <v>0</v>
      </c>
      <c r="H1140" s="3">
        <f t="shared" si="17"/>
        <v>0</v>
      </c>
    </row>
    <row r="1141" spans="1:8" x14ac:dyDescent="0.3">
      <c r="A1141" t="s">
        <v>1461</v>
      </c>
      <c r="B1141" t="s">
        <v>2073</v>
      </c>
      <c r="C1141" t="s">
        <v>2331</v>
      </c>
      <c r="D1141" t="s">
        <v>206</v>
      </c>
      <c r="E1141" t="s">
        <v>4</v>
      </c>
      <c r="F1141" s="3">
        <v>0</v>
      </c>
      <c r="G1141" s="3">
        <v>0</v>
      </c>
      <c r="H1141" s="3">
        <f t="shared" si="17"/>
        <v>0</v>
      </c>
    </row>
    <row r="1142" spans="1:8" x14ac:dyDescent="0.3">
      <c r="A1142" t="s">
        <v>1461</v>
      </c>
      <c r="B1142" t="s">
        <v>2074</v>
      </c>
      <c r="C1142" t="s">
        <v>2332</v>
      </c>
      <c r="D1142" t="s">
        <v>206</v>
      </c>
      <c r="E1142" t="s">
        <v>4</v>
      </c>
      <c r="F1142" s="3">
        <v>0</v>
      </c>
      <c r="G1142" s="3">
        <v>0</v>
      </c>
      <c r="H1142" s="3">
        <f t="shared" si="17"/>
        <v>0</v>
      </c>
    </row>
    <row r="1143" spans="1:8" x14ac:dyDescent="0.3">
      <c r="A1143" t="s">
        <v>1461</v>
      </c>
      <c r="B1143" t="s">
        <v>2069</v>
      </c>
      <c r="C1143" t="s">
        <v>2079</v>
      </c>
      <c r="D1143" t="s">
        <v>145</v>
      </c>
      <c r="E1143" t="s">
        <v>4</v>
      </c>
      <c r="F1143" s="3">
        <v>0</v>
      </c>
      <c r="G1143" s="3">
        <v>0</v>
      </c>
      <c r="H1143" s="3">
        <f t="shared" si="17"/>
        <v>0</v>
      </c>
    </row>
    <row r="1144" spans="1:8" x14ac:dyDescent="0.3">
      <c r="A1144" t="s">
        <v>1461</v>
      </c>
      <c r="B1144" t="s">
        <v>2070</v>
      </c>
      <c r="C1144" t="s">
        <v>2079</v>
      </c>
      <c r="D1144" t="s">
        <v>145</v>
      </c>
      <c r="E1144" t="s">
        <v>4</v>
      </c>
      <c r="F1144" s="3">
        <v>0</v>
      </c>
      <c r="G1144" s="3">
        <v>0</v>
      </c>
      <c r="H1144" s="3">
        <f t="shared" si="17"/>
        <v>0</v>
      </c>
    </row>
    <row r="1145" spans="1:8" x14ac:dyDescent="0.3">
      <c r="A1145" t="s">
        <v>1461</v>
      </c>
      <c r="B1145" t="s">
        <v>2701</v>
      </c>
      <c r="C1145" t="s">
        <v>2236</v>
      </c>
      <c r="D1145" t="s">
        <v>305</v>
      </c>
      <c r="E1145" t="s">
        <v>4</v>
      </c>
      <c r="F1145" s="3">
        <v>0</v>
      </c>
      <c r="G1145" s="3">
        <v>0</v>
      </c>
      <c r="H1145" s="3">
        <f t="shared" si="17"/>
        <v>0</v>
      </c>
    </row>
    <row r="1146" spans="1:8" x14ac:dyDescent="0.3">
      <c r="A1146" t="s">
        <v>1461</v>
      </c>
      <c r="B1146" t="s">
        <v>2071</v>
      </c>
      <c r="C1146" t="s">
        <v>2327</v>
      </c>
      <c r="D1146" t="s">
        <v>2328</v>
      </c>
      <c r="E1146" t="s">
        <v>3</v>
      </c>
      <c r="F1146" s="3">
        <v>0</v>
      </c>
      <c r="G1146" s="3">
        <v>0</v>
      </c>
      <c r="H1146" s="3">
        <f t="shared" si="17"/>
        <v>0</v>
      </c>
    </row>
    <row r="1147" spans="1:8" x14ac:dyDescent="0.3">
      <c r="A1147" t="s">
        <v>1382</v>
      </c>
      <c r="B1147" t="s">
        <v>1801</v>
      </c>
      <c r="C1147" t="s">
        <v>2079</v>
      </c>
      <c r="D1147" t="s">
        <v>145</v>
      </c>
      <c r="E1147" t="s">
        <v>1</v>
      </c>
      <c r="F1147" s="3">
        <v>0</v>
      </c>
      <c r="G1147" s="3">
        <v>0</v>
      </c>
      <c r="H1147" s="3">
        <f t="shared" si="17"/>
        <v>0</v>
      </c>
    </row>
    <row r="1148" spans="1:8" x14ac:dyDescent="0.3">
      <c r="A1148" t="s">
        <v>1382</v>
      </c>
      <c r="B1148" t="s">
        <v>1803</v>
      </c>
      <c r="C1148" t="s">
        <v>2187</v>
      </c>
      <c r="D1148" t="s">
        <v>2188</v>
      </c>
      <c r="E1148" t="s">
        <v>3</v>
      </c>
      <c r="F1148" s="3">
        <v>0</v>
      </c>
      <c r="G1148" s="3">
        <v>0</v>
      </c>
      <c r="H1148" s="3">
        <f t="shared" si="17"/>
        <v>0</v>
      </c>
    </row>
    <row r="1149" spans="1:8" x14ac:dyDescent="0.3">
      <c r="A1149" t="s">
        <v>1382</v>
      </c>
      <c r="B1149" t="s">
        <v>1802</v>
      </c>
      <c r="C1149" t="s">
        <v>2082</v>
      </c>
      <c r="D1149" t="s">
        <v>145</v>
      </c>
      <c r="E1149" t="s">
        <v>1</v>
      </c>
      <c r="F1149" s="3">
        <v>0</v>
      </c>
      <c r="G1149" s="3">
        <v>0</v>
      </c>
      <c r="H1149" s="3">
        <f t="shared" si="17"/>
        <v>0</v>
      </c>
    </row>
    <row r="1150" spans="1:8" x14ac:dyDescent="0.3">
      <c r="A1150" t="s">
        <v>642</v>
      </c>
      <c r="B1150" t="s">
        <v>990</v>
      </c>
      <c r="C1150" t="s">
        <v>1265</v>
      </c>
      <c r="D1150" t="s">
        <v>195</v>
      </c>
      <c r="E1150" t="s">
        <v>1</v>
      </c>
      <c r="F1150" s="3">
        <v>0</v>
      </c>
      <c r="G1150" s="3">
        <v>0</v>
      </c>
      <c r="H1150" s="3">
        <f t="shared" si="17"/>
        <v>0</v>
      </c>
    </row>
    <row r="1151" spans="1:8" x14ac:dyDescent="0.3">
      <c r="A1151" t="s">
        <v>1462</v>
      </c>
      <c r="B1151" t="s">
        <v>2075</v>
      </c>
      <c r="C1151" t="s">
        <v>2333</v>
      </c>
      <c r="D1151" t="s">
        <v>2334</v>
      </c>
      <c r="E1151" t="s">
        <v>4</v>
      </c>
      <c r="F1151" s="3">
        <v>0</v>
      </c>
      <c r="G1151" s="3">
        <v>0</v>
      </c>
      <c r="H1151" s="3">
        <f t="shared" si="17"/>
        <v>0</v>
      </c>
    </row>
    <row r="1152" spans="1:8" x14ac:dyDescent="0.3">
      <c r="A1152" t="s">
        <v>1462</v>
      </c>
      <c r="B1152" t="s">
        <v>2076</v>
      </c>
      <c r="C1152" t="s">
        <v>2335</v>
      </c>
      <c r="D1152" t="s">
        <v>65</v>
      </c>
      <c r="E1152" t="s">
        <v>4</v>
      </c>
      <c r="F1152" s="3">
        <v>0</v>
      </c>
      <c r="G1152" s="3">
        <v>0</v>
      </c>
      <c r="H1152" s="3">
        <f t="shared" si="17"/>
        <v>0</v>
      </c>
    </row>
    <row r="1153" spans="1:8" x14ac:dyDescent="0.3">
      <c r="A1153" t="s">
        <v>1462</v>
      </c>
      <c r="B1153" t="s">
        <v>1462</v>
      </c>
      <c r="C1153" t="s">
        <v>2079</v>
      </c>
      <c r="D1153" t="s">
        <v>145</v>
      </c>
      <c r="E1153" t="s">
        <v>4</v>
      </c>
      <c r="F1153" s="3">
        <v>0</v>
      </c>
      <c r="G1153" s="3">
        <v>0</v>
      </c>
      <c r="H1153" s="3">
        <f t="shared" si="17"/>
        <v>0</v>
      </c>
    </row>
    <row r="1154" spans="1:8" x14ac:dyDescent="0.3">
      <c r="A1154" t="s">
        <v>615</v>
      </c>
      <c r="B1154" t="s">
        <v>948</v>
      </c>
      <c r="C1154" t="s">
        <v>1177</v>
      </c>
      <c r="D1154" t="s">
        <v>151</v>
      </c>
      <c r="E1154" t="s">
        <v>2</v>
      </c>
      <c r="F1154" s="3">
        <v>0</v>
      </c>
      <c r="G1154" s="3">
        <v>0</v>
      </c>
      <c r="H1154" s="3">
        <f t="shared" ref="H1154:H1217" si="18">F1154-G1154</f>
        <v>0</v>
      </c>
    </row>
    <row r="1155" spans="1:8" x14ac:dyDescent="0.3">
      <c r="A1155" t="s">
        <v>1340</v>
      </c>
      <c r="B1155" t="s">
        <v>781</v>
      </c>
      <c r="C1155" t="s">
        <v>1241</v>
      </c>
      <c r="D1155" t="s">
        <v>71</v>
      </c>
      <c r="E1155" t="s">
        <v>1</v>
      </c>
      <c r="F1155" s="3">
        <v>0</v>
      </c>
      <c r="G1155" s="3">
        <v>0</v>
      </c>
      <c r="H1155" s="3">
        <f t="shared" si="18"/>
        <v>0</v>
      </c>
    </row>
    <row r="1156" spans="1:8" x14ac:dyDescent="0.3">
      <c r="A1156" t="s">
        <v>1340</v>
      </c>
      <c r="B1156" t="s">
        <v>809</v>
      </c>
      <c r="C1156" t="s">
        <v>1115</v>
      </c>
      <c r="D1156" t="s">
        <v>89</v>
      </c>
      <c r="E1156" t="s">
        <v>5</v>
      </c>
      <c r="F1156" s="3">
        <v>0</v>
      </c>
      <c r="G1156" s="3">
        <v>0</v>
      </c>
      <c r="H1156" s="3">
        <f t="shared" si="18"/>
        <v>0</v>
      </c>
    </row>
    <row r="1157" spans="1:8" x14ac:dyDescent="0.3">
      <c r="A1157" t="s">
        <v>1340</v>
      </c>
      <c r="B1157" t="s">
        <v>1674</v>
      </c>
      <c r="C1157" t="s">
        <v>1241</v>
      </c>
      <c r="D1157" t="s">
        <v>87</v>
      </c>
      <c r="E1157" t="s">
        <v>1</v>
      </c>
      <c r="F1157" s="3">
        <v>0</v>
      </c>
      <c r="G1157" s="3">
        <v>0</v>
      </c>
      <c r="H1157" s="3">
        <f t="shared" si="18"/>
        <v>0</v>
      </c>
    </row>
    <row r="1158" spans="1:8" x14ac:dyDescent="0.3">
      <c r="A1158" t="s">
        <v>1340</v>
      </c>
      <c r="B1158" t="s">
        <v>1676</v>
      </c>
      <c r="C1158" t="s">
        <v>1115</v>
      </c>
      <c r="D1158" t="s">
        <v>89</v>
      </c>
      <c r="E1158" t="s">
        <v>1</v>
      </c>
      <c r="F1158" s="3">
        <v>0</v>
      </c>
      <c r="G1158" s="3">
        <v>0</v>
      </c>
      <c r="H1158" s="3">
        <f t="shared" si="18"/>
        <v>0</v>
      </c>
    </row>
    <row r="1159" spans="1:8" x14ac:dyDescent="0.3">
      <c r="A1159" t="s">
        <v>1340</v>
      </c>
      <c r="B1159" t="s">
        <v>803</v>
      </c>
      <c r="C1159" t="s">
        <v>1114</v>
      </c>
      <c r="D1159" t="s">
        <v>88</v>
      </c>
      <c r="E1159" t="s">
        <v>2</v>
      </c>
      <c r="F1159" s="3">
        <v>0</v>
      </c>
      <c r="G1159" s="3">
        <v>0</v>
      </c>
      <c r="H1159" s="3">
        <f t="shared" si="18"/>
        <v>0</v>
      </c>
    </row>
    <row r="1160" spans="1:8" x14ac:dyDescent="0.3">
      <c r="A1160" t="s">
        <v>1340</v>
      </c>
      <c r="B1160" t="s">
        <v>807</v>
      </c>
      <c r="C1160" t="s">
        <v>1243</v>
      </c>
      <c r="D1160" t="s">
        <v>87</v>
      </c>
      <c r="E1160" t="s">
        <v>1</v>
      </c>
      <c r="F1160" s="3">
        <v>0</v>
      </c>
      <c r="G1160" s="3">
        <v>0</v>
      </c>
      <c r="H1160" s="3">
        <f t="shared" si="18"/>
        <v>0</v>
      </c>
    </row>
    <row r="1161" spans="1:8" x14ac:dyDescent="0.3">
      <c r="A1161" t="s">
        <v>1340</v>
      </c>
      <c r="B1161" t="s">
        <v>810</v>
      </c>
      <c r="C1161" t="s">
        <v>1116</v>
      </c>
      <c r="D1161" t="s">
        <v>87</v>
      </c>
      <c r="E1161" t="s">
        <v>1</v>
      </c>
      <c r="F1161" s="3">
        <v>0</v>
      </c>
      <c r="G1161" s="3">
        <v>0</v>
      </c>
      <c r="H1161" s="3">
        <f t="shared" si="18"/>
        <v>0</v>
      </c>
    </row>
    <row r="1162" spans="1:8" x14ac:dyDescent="0.3">
      <c r="A1162" t="s">
        <v>525</v>
      </c>
      <c r="B1162" t="s">
        <v>802</v>
      </c>
      <c r="C1162" t="s">
        <v>1113</v>
      </c>
      <c r="D1162" t="s">
        <v>86</v>
      </c>
      <c r="E1162" t="s">
        <v>2</v>
      </c>
      <c r="F1162" s="3">
        <v>0</v>
      </c>
      <c r="G1162" s="3">
        <v>0</v>
      </c>
      <c r="H1162" s="3">
        <f t="shared" si="18"/>
        <v>0</v>
      </c>
    </row>
    <row r="1163" spans="1:8" x14ac:dyDescent="0.3">
      <c r="A1163" t="s">
        <v>525</v>
      </c>
      <c r="B1163" t="s">
        <v>802</v>
      </c>
      <c r="C1163" t="s">
        <v>1113</v>
      </c>
      <c r="D1163" t="s">
        <v>87</v>
      </c>
      <c r="E1163" t="s">
        <v>2</v>
      </c>
      <c r="F1163" s="3">
        <v>0</v>
      </c>
      <c r="G1163" s="3">
        <v>0</v>
      </c>
      <c r="H1163" s="3">
        <f t="shared" si="18"/>
        <v>0</v>
      </c>
    </row>
    <row r="1164" spans="1:8" x14ac:dyDescent="0.3">
      <c r="A1164" t="s">
        <v>2626</v>
      </c>
      <c r="B1164" t="s">
        <v>782</v>
      </c>
      <c r="C1164" t="s">
        <v>1079</v>
      </c>
      <c r="D1164" t="s">
        <v>64</v>
      </c>
      <c r="E1164" t="s">
        <v>2</v>
      </c>
      <c r="F1164" s="3">
        <v>0</v>
      </c>
      <c r="G1164" s="3">
        <v>0</v>
      </c>
      <c r="H1164" s="3">
        <f t="shared" si="18"/>
        <v>0</v>
      </c>
    </row>
    <row r="1165" spans="1:8" x14ac:dyDescent="0.3">
      <c r="A1165" t="s">
        <v>555</v>
      </c>
      <c r="B1165" t="s">
        <v>3013</v>
      </c>
      <c r="C1165" t="s">
        <v>1245</v>
      </c>
      <c r="D1165" t="s">
        <v>3087</v>
      </c>
      <c r="E1165" t="s">
        <v>1</v>
      </c>
      <c r="F1165" s="3">
        <v>0</v>
      </c>
      <c r="G1165" s="3">
        <v>0</v>
      </c>
      <c r="H1165" s="3">
        <f t="shared" si="18"/>
        <v>0</v>
      </c>
    </row>
    <row r="1166" spans="1:8" x14ac:dyDescent="0.3">
      <c r="A1166" t="s">
        <v>555</v>
      </c>
      <c r="B1166" t="s">
        <v>1714</v>
      </c>
      <c r="C1166" t="s">
        <v>2157</v>
      </c>
      <c r="D1166" t="s">
        <v>232</v>
      </c>
      <c r="E1166" t="s">
        <v>2</v>
      </c>
      <c r="F1166" s="3">
        <v>0</v>
      </c>
      <c r="G1166" s="3">
        <v>0</v>
      </c>
      <c r="H1166" s="3">
        <f t="shared" si="18"/>
        <v>0</v>
      </c>
    </row>
    <row r="1167" spans="1:8" x14ac:dyDescent="0.3">
      <c r="A1167" t="s">
        <v>555</v>
      </c>
      <c r="B1167" t="s">
        <v>2994</v>
      </c>
      <c r="C1167" t="s">
        <v>1157</v>
      </c>
      <c r="D1167" t="s">
        <v>90</v>
      </c>
      <c r="E1167" t="s">
        <v>2</v>
      </c>
      <c r="F1167" s="3">
        <v>0</v>
      </c>
      <c r="G1167" s="3">
        <v>0</v>
      </c>
      <c r="H1167" s="3">
        <f t="shared" si="18"/>
        <v>0</v>
      </c>
    </row>
    <row r="1168" spans="1:8" x14ac:dyDescent="0.3">
      <c r="A1168" t="s">
        <v>555</v>
      </c>
      <c r="B1168" t="s">
        <v>1712</v>
      </c>
      <c r="C1168" t="s">
        <v>2156</v>
      </c>
      <c r="D1168" t="s">
        <v>360</v>
      </c>
      <c r="E1168" t="s">
        <v>2</v>
      </c>
      <c r="F1168" s="3">
        <v>0</v>
      </c>
      <c r="G1168" s="3">
        <v>0</v>
      </c>
      <c r="H1168" s="3">
        <f t="shared" si="18"/>
        <v>0</v>
      </c>
    </row>
    <row r="1169" spans="1:8" x14ac:dyDescent="0.3">
      <c r="A1169" t="s">
        <v>555</v>
      </c>
      <c r="B1169" t="s">
        <v>1710</v>
      </c>
      <c r="C1169" t="s">
        <v>2153</v>
      </c>
      <c r="D1169" t="s">
        <v>2154</v>
      </c>
      <c r="E1169" t="s">
        <v>3</v>
      </c>
      <c r="F1169" s="3">
        <v>0</v>
      </c>
      <c r="G1169" s="3">
        <v>0</v>
      </c>
      <c r="H1169" s="3">
        <f t="shared" si="18"/>
        <v>0</v>
      </c>
    </row>
    <row r="1170" spans="1:8" x14ac:dyDescent="0.3">
      <c r="A1170" t="s">
        <v>555</v>
      </c>
      <c r="B1170" t="s">
        <v>862</v>
      </c>
      <c r="C1170" t="s">
        <v>1138</v>
      </c>
      <c r="D1170" t="s">
        <v>47</v>
      </c>
      <c r="E1170" t="s">
        <v>3</v>
      </c>
      <c r="F1170" s="3">
        <v>0</v>
      </c>
      <c r="G1170" s="3">
        <v>0</v>
      </c>
      <c r="H1170" s="3">
        <f t="shared" si="18"/>
        <v>0</v>
      </c>
    </row>
    <row r="1171" spans="1:8" x14ac:dyDescent="0.3">
      <c r="A1171" t="s">
        <v>555</v>
      </c>
      <c r="B1171" t="s">
        <v>1705</v>
      </c>
      <c r="C1171" t="s">
        <v>145</v>
      </c>
      <c r="D1171" t="s">
        <v>145</v>
      </c>
      <c r="E1171" t="s">
        <v>1</v>
      </c>
      <c r="F1171" s="3">
        <v>0</v>
      </c>
      <c r="G1171" s="3">
        <v>0</v>
      </c>
      <c r="H1171" s="3">
        <f t="shared" si="18"/>
        <v>0</v>
      </c>
    </row>
    <row r="1172" spans="1:8" x14ac:dyDescent="0.3">
      <c r="A1172" t="s">
        <v>555</v>
      </c>
      <c r="B1172" t="s">
        <v>1703</v>
      </c>
      <c r="C1172" t="s">
        <v>2150</v>
      </c>
      <c r="D1172" t="s">
        <v>145</v>
      </c>
      <c r="E1172" t="s">
        <v>1</v>
      </c>
      <c r="F1172" s="3">
        <v>0</v>
      </c>
      <c r="G1172" s="3">
        <v>0</v>
      </c>
      <c r="H1172" s="3">
        <f t="shared" si="18"/>
        <v>0</v>
      </c>
    </row>
    <row r="1173" spans="1:8" x14ac:dyDescent="0.3">
      <c r="A1173" t="s">
        <v>555</v>
      </c>
      <c r="B1173" t="s">
        <v>2993</v>
      </c>
      <c r="C1173" t="s">
        <v>1114</v>
      </c>
      <c r="D1173" t="s">
        <v>175</v>
      </c>
      <c r="E1173" t="s">
        <v>2</v>
      </c>
      <c r="F1173" s="3">
        <v>0</v>
      </c>
      <c r="G1173" s="3">
        <v>0</v>
      </c>
      <c r="H1173" s="3">
        <f t="shared" si="18"/>
        <v>0</v>
      </c>
    </row>
    <row r="1174" spans="1:8" x14ac:dyDescent="0.3">
      <c r="A1174" t="s">
        <v>555</v>
      </c>
      <c r="B1174" t="s">
        <v>1706</v>
      </c>
      <c r="C1174" t="s">
        <v>145</v>
      </c>
      <c r="D1174" t="s">
        <v>145</v>
      </c>
      <c r="E1174" t="s">
        <v>4</v>
      </c>
      <c r="F1174" s="3">
        <v>0</v>
      </c>
      <c r="G1174" s="3">
        <v>0</v>
      </c>
      <c r="H1174" s="3">
        <f t="shared" si="18"/>
        <v>0</v>
      </c>
    </row>
    <row r="1175" spans="1:8" x14ac:dyDescent="0.3">
      <c r="A1175" t="s">
        <v>555</v>
      </c>
      <c r="B1175" t="s">
        <v>861</v>
      </c>
      <c r="C1175" t="s">
        <v>1137</v>
      </c>
      <c r="D1175" t="s">
        <v>116</v>
      </c>
      <c r="E1175" t="s">
        <v>2</v>
      </c>
      <c r="F1175" s="3">
        <v>0</v>
      </c>
      <c r="G1175" s="3">
        <v>0</v>
      </c>
      <c r="H1175" s="3">
        <f t="shared" si="18"/>
        <v>0</v>
      </c>
    </row>
    <row r="1176" spans="1:8" x14ac:dyDescent="0.3">
      <c r="A1176" t="s">
        <v>555</v>
      </c>
      <c r="B1176" t="s">
        <v>2549</v>
      </c>
      <c r="C1176" t="s">
        <v>1137</v>
      </c>
      <c r="D1176" t="s">
        <v>84</v>
      </c>
      <c r="E1176" t="s">
        <v>2</v>
      </c>
      <c r="F1176" s="3">
        <v>0</v>
      </c>
      <c r="G1176" s="3">
        <v>0</v>
      </c>
      <c r="H1176" s="3">
        <f t="shared" si="18"/>
        <v>0</v>
      </c>
    </row>
    <row r="1177" spans="1:8" x14ac:dyDescent="0.3">
      <c r="A1177" t="s">
        <v>555</v>
      </c>
      <c r="B1177" t="s">
        <v>860</v>
      </c>
      <c r="C1177" t="s">
        <v>1136</v>
      </c>
      <c r="D1177" t="s">
        <v>47</v>
      </c>
      <c r="E1177" t="s">
        <v>2</v>
      </c>
      <c r="F1177" s="3">
        <v>0</v>
      </c>
      <c r="G1177" s="3">
        <v>0</v>
      </c>
      <c r="H1177" s="3">
        <f t="shared" si="18"/>
        <v>0</v>
      </c>
    </row>
    <row r="1178" spans="1:8" x14ac:dyDescent="0.3">
      <c r="A1178" t="s">
        <v>561</v>
      </c>
      <c r="B1178" t="s">
        <v>2999</v>
      </c>
      <c r="C1178" t="s">
        <v>1142</v>
      </c>
      <c r="D1178" t="s">
        <v>121</v>
      </c>
      <c r="E1178" t="s">
        <v>2</v>
      </c>
      <c r="F1178" s="3">
        <v>0</v>
      </c>
      <c r="G1178" s="3">
        <v>0</v>
      </c>
      <c r="H1178" s="3">
        <f t="shared" si="18"/>
        <v>0</v>
      </c>
    </row>
    <row r="1179" spans="1:8" x14ac:dyDescent="0.3">
      <c r="A1179" t="s">
        <v>1358</v>
      </c>
      <c r="B1179" t="s">
        <v>2996</v>
      </c>
      <c r="C1179" t="s">
        <v>3070</v>
      </c>
      <c r="D1179" t="s">
        <v>362</v>
      </c>
      <c r="E1179" t="s">
        <v>4</v>
      </c>
      <c r="F1179" s="3">
        <v>0</v>
      </c>
      <c r="G1179" s="3">
        <v>0</v>
      </c>
      <c r="H1179" s="3">
        <f t="shared" si="18"/>
        <v>0</v>
      </c>
    </row>
    <row r="1180" spans="1:8" x14ac:dyDescent="0.3">
      <c r="A1180" t="s">
        <v>1358</v>
      </c>
      <c r="B1180" t="s">
        <v>1739</v>
      </c>
      <c r="C1180" t="s">
        <v>2082</v>
      </c>
      <c r="D1180" t="s">
        <v>145</v>
      </c>
      <c r="E1180" t="s">
        <v>1</v>
      </c>
      <c r="F1180" s="3">
        <v>0</v>
      </c>
      <c r="G1180" s="3">
        <v>0</v>
      </c>
      <c r="H1180" s="3">
        <f t="shared" si="18"/>
        <v>0</v>
      </c>
    </row>
    <row r="1181" spans="1:8" x14ac:dyDescent="0.3">
      <c r="A1181" t="s">
        <v>1358</v>
      </c>
      <c r="B1181" t="s">
        <v>1741</v>
      </c>
      <c r="C1181" t="s">
        <v>2165</v>
      </c>
      <c r="D1181" t="s">
        <v>362</v>
      </c>
      <c r="E1181" t="s">
        <v>226</v>
      </c>
      <c r="F1181" s="3">
        <v>0</v>
      </c>
      <c r="G1181" s="3">
        <v>0</v>
      </c>
      <c r="H1181" s="3">
        <f t="shared" si="18"/>
        <v>0</v>
      </c>
    </row>
    <row r="1182" spans="1:8" x14ac:dyDescent="0.3">
      <c r="A1182" t="s">
        <v>1358</v>
      </c>
      <c r="B1182" t="s">
        <v>2772</v>
      </c>
      <c r="C1182" t="s">
        <v>2388</v>
      </c>
      <c r="D1182" t="s">
        <v>329</v>
      </c>
      <c r="E1182" t="s">
        <v>1</v>
      </c>
      <c r="F1182" s="3">
        <v>0</v>
      </c>
      <c r="G1182" s="3">
        <v>0</v>
      </c>
      <c r="H1182" s="3">
        <f t="shared" si="18"/>
        <v>0</v>
      </c>
    </row>
    <row r="1183" spans="1:8" x14ac:dyDescent="0.3">
      <c r="A1183" t="s">
        <v>1358</v>
      </c>
      <c r="B1183" t="s">
        <v>1743</v>
      </c>
      <c r="C1183" t="s">
        <v>2166</v>
      </c>
      <c r="D1183" t="s">
        <v>329</v>
      </c>
      <c r="E1183" t="s">
        <v>4</v>
      </c>
      <c r="F1183" s="3">
        <v>0</v>
      </c>
      <c r="G1183" s="3">
        <v>0</v>
      </c>
      <c r="H1183" s="3">
        <f t="shared" si="18"/>
        <v>0</v>
      </c>
    </row>
    <row r="1184" spans="1:8" x14ac:dyDescent="0.3">
      <c r="A1184" t="s">
        <v>1358</v>
      </c>
      <c r="B1184" t="s">
        <v>1738</v>
      </c>
      <c r="C1184" t="s">
        <v>2095</v>
      </c>
      <c r="D1184" t="s">
        <v>145</v>
      </c>
      <c r="E1184" t="s">
        <v>1</v>
      </c>
      <c r="F1184" s="3">
        <v>0</v>
      </c>
      <c r="G1184" s="3">
        <v>0</v>
      </c>
      <c r="H1184" s="3">
        <f t="shared" si="18"/>
        <v>0</v>
      </c>
    </row>
    <row r="1185" spans="1:8" x14ac:dyDescent="0.3">
      <c r="A1185" t="s">
        <v>1358</v>
      </c>
      <c r="B1185" t="s">
        <v>1738</v>
      </c>
      <c r="C1185" t="s">
        <v>2079</v>
      </c>
      <c r="D1185" t="s">
        <v>145</v>
      </c>
      <c r="E1185" t="s">
        <v>1</v>
      </c>
      <c r="F1185" s="3">
        <v>0</v>
      </c>
      <c r="G1185" s="3">
        <v>0</v>
      </c>
      <c r="H1185" s="3">
        <f t="shared" si="18"/>
        <v>0</v>
      </c>
    </row>
    <row r="1186" spans="1:8" x14ac:dyDescent="0.3">
      <c r="A1186" t="s">
        <v>1358</v>
      </c>
      <c r="B1186" t="s">
        <v>1736</v>
      </c>
      <c r="C1186" t="s">
        <v>2095</v>
      </c>
      <c r="D1186" t="s">
        <v>145</v>
      </c>
      <c r="E1186" t="s">
        <v>1</v>
      </c>
      <c r="F1186" s="3">
        <v>0</v>
      </c>
      <c r="G1186" s="3">
        <v>0</v>
      </c>
      <c r="H1186" s="3">
        <f t="shared" si="18"/>
        <v>0</v>
      </c>
    </row>
    <row r="1187" spans="1:8" x14ac:dyDescent="0.3">
      <c r="A1187" t="s">
        <v>2950</v>
      </c>
      <c r="B1187" t="s">
        <v>930</v>
      </c>
      <c r="C1187" t="s">
        <v>1077</v>
      </c>
      <c r="D1187" t="s">
        <v>9</v>
      </c>
      <c r="E1187" t="s">
        <v>2</v>
      </c>
      <c r="F1187" s="3">
        <v>0</v>
      </c>
      <c r="G1187" s="3">
        <v>0</v>
      </c>
      <c r="H1187" s="3">
        <f t="shared" si="18"/>
        <v>0</v>
      </c>
    </row>
    <row r="1188" spans="1:8" x14ac:dyDescent="0.3">
      <c r="A1188" t="s">
        <v>2950</v>
      </c>
      <c r="B1188" t="s">
        <v>3006</v>
      </c>
      <c r="C1188" t="s">
        <v>1076</v>
      </c>
      <c r="D1188" t="s">
        <v>2201</v>
      </c>
      <c r="E1188" t="s">
        <v>2</v>
      </c>
      <c r="F1188" s="3">
        <v>0</v>
      </c>
      <c r="G1188" s="3">
        <v>0</v>
      </c>
      <c r="H1188" s="3">
        <f t="shared" si="18"/>
        <v>0</v>
      </c>
    </row>
    <row r="1189" spans="1:8" x14ac:dyDescent="0.3">
      <c r="A1189" t="s">
        <v>2844</v>
      </c>
      <c r="B1189" t="s">
        <v>979</v>
      </c>
      <c r="C1189" t="s">
        <v>1237</v>
      </c>
      <c r="D1189" t="s">
        <v>188</v>
      </c>
      <c r="E1189" t="s">
        <v>1</v>
      </c>
      <c r="F1189" s="3">
        <v>0</v>
      </c>
      <c r="G1189" s="3">
        <v>0</v>
      </c>
      <c r="H1189" s="3">
        <f t="shared" si="18"/>
        <v>0</v>
      </c>
    </row>
    <row r="1190" spans="1:8" x14ac:dyDescent="0.3">
      <c r="A1190" t="s">
        <v>2844</v>
      </c>
      <c r="B1190" t="s">
        <v>978</v>
      </c>
      <c r="C1190" t="s">
        <v>1189</v>
      </c>
      <c r="D1190" t="s">
        <v>188</v>
      </c>
      <c r="E1190" t="s">
        <v>2</v>
      </c>
      <c r="F1190" s="3">
        <v>0</v>
      </c>
      <c r="G1190" s="3">
        <v>0</v>
      </c>
      <c r="H1190" s="3">
        <f t="shared" si="18"/>
        <v>0</v>
      </c>
    </row>
    <row r="1191" spans="1:8" x14ac:dyDescent="0.3">
      <c r="A1191" t="s">
        <v>1392</v>
      </c>
      <c r="B1191" t="s">
        <v>922</v>
      </c>
      <c r="C1191" t="s">
        <v>1100</v>
      </c>
      <c r="D1191" t="s">
        <v>156</v>
      </c>
      <c r="E1191" t="s">
        <v>2</v>
      </c>
      <c r="F1191" s="3">
        <v>0</v>
      </c>
      <c r="G1191" s="3">
        <v>0</v>
      </c>
      <c r="H1191" s="3">
        <f t="shared" si="18"/>
        <v>0</v>
      </c>
    </row>
    <row r="1192" spans="1:8" x14ac:dyDescent="0.3">
      <c r="A1192" t="s">
        <v>1392</v>
      </c>
      <c r="B1192" t="s">
        <v>1849</v>
      </c>
      <c r="C1192" t="s">
        <v>2082</v>
      </c>
      <c r="D1192" t="s">
        <v>145</v>
      </c>
      <c r="E1192" t="s">
        <v>1</v>
      </c>
      <c r="F1192" s="3">
        <v>0</v>
      </c>
      <c r="G1192" s="3">
        <v>0</v>
      </c>
      <c r="H1192" s="3">
        <f t="shared" si="18"/>
        <v>0</v>
      </c>
    </row>
    <row r="1193" spans="1:8" x14ac:dyDescent="0.3">
      <c r="A1193" t="s">
        <v>1392</v>
      </c>
      <c r="B1193" t="s">
        <v>1833</v>
      </c>
      <c r="C1193" t="s">
        <v>2088</v>
      </c>
      <c r="D1193" t="s">
        <v>145</v>
      </c>
      <c r="E1193" t="s">
        <v>1</v>
      </c>
      <c r="F1193" s="3">
        <v>0</v>
      </c>
      <c r="G1193" s="3">
        <v>0</v>
      </c>
      <c r="H1193" s="3">
        <f t="shared" si="18"/>
        <v>0</v>
      </c>
    </row>
    <row r="1194" spans="1:8" x14ac:dyDescent="0.3">
      <c r="A1194" t="s">
        <v>1392</v>
      </c>
      <c r="B1194" t="s">
        <v>1851</v>
      </c>
      <c r="C1194" t="s">
        <v>145</v>
      </c>
      <c r="D1194" t="s">
        <v>145</v>
      </c>
      <c r="E1194" t="s">
        <v>1</v>
      </c>
      <c r="F1194" s="3">
        <v>0</v>
      </c>
      <c r="G1194" s="3">
        <v>0</v>
      </c>
      <c r="H1194" s="3">
        <f t="shared" si="18"/>
        <v>0</v>
      </c>
    </row>
    <row r="1195" spans="1:8" x14ac:dyDescent="0.3">
      <c r="A1195" t="s">
        <v>1392</v>
      </c>
      <c r="B1195" t="s">
        <v>1848</v>
      </c>
      <c r="C1195" t="s">
        <v>2150</v>
      </c>
      <c r="D1195" t="s">
        <v>145</v>
      </c>
      <c r="E1195" t="s">
        <v>1</v>
      </c>
      <c r="F1195" s="3">
        <v>0</v>
      </c>
      <c r="G1195" s="3">
        <v>0</v>
      </c>
      <c r="H1195" s="3">
        <f t="shared" si="18"/>
        <v>0</v>
      </c>
    </row>
    <row r="1196" spans="1:8" x14ac:dyDescent="0.3">
      <c r="A1196" t="s">
        <v>1392</v>
      </c>
      <c r="B1196" t="s">
        <v>931</v>
      </c>
      <c r="C1196" t="s">
        <v>1056</v>
      </c>
      <c r="D1196" t="s">
        <v>28</v>
      </c>
      <c r="E1196" t="s">
        <v>2</v>
      </c>
      <c r="F1196" s="3">
        <v>0</v>
      </c>
      <c r="G1196" s="3">
        <v>0</v>
      </c>
      <c r="H1196" s="3">
        <f t="shared" si="18"/>
        <v>0</v>
      </c>
    </row>
    <row r="1197" spans="1:8" x14ac:dyDescent="0.3">
      <c r="A1197" t="s">
        <v>1392</v>
      </c>
      <c r="B1197" t="s">
        <v>1847</v>
      </c>
      <c r="C1197" t="s">
        <v>2095</v>
      </c>
      <c r="D1197" t="s">
        <v>145</v>
      </c>
      <c r="E1197" t="s">
        <v>1</v>
      </c>
      <c r="F1197" s="3">
        <v>0</v>
      </c>
      <c r="G1197" s="3">
        <v>0</v>
      </c>
      <c r="H1197" s="3">
        <f t="shared" si="18"/>
        <v>0</v>
      </c>
    </row>
    <row r="1198" spans="1:8" x14ac:dyDescent="0.3">
      <c r="A1198" t="s">
        <v>1392</v>
      </c>
      <c r="B1198" t="s">
        <v>2888</v>
      </c>
      <c r="C1198" t="s">
        <v>2150</v>
      </c>
      <c r="D1198" t="s">
        <v>145</v>
      </c>
      <c r="E1198" t="s">
        <v>1</v>
      </c>
      <c r="F1198" s="3">
        <v>0</v>
      </c>
      <c r="G1198" s="3">
        <v>0</v>
      </c>
      <c r="H1198" s="3">
        <f t="shared" si="18"/>
        <v>0</v>
      </c>
    </row>
    <row r="1199" spans="1:8" x14ac:dyDescent="0.3">
      <c r="A1199" t="s">
        <v>1424</v>
      </c>
      <c r="B1199" t="s">
        <v>1944</v>
      </c>
      <c r="C1199" t="s">
        <v>2240</v>
      </c>
      <c r="D1199" t="s">
        <v>279</v>
      </c>
      <c r="E1199" t="s">
        <v>2</v>
      </c>
      <c r="F1199" s="3">
        <v>0</v>
      </c>
      <c r="G1199" s="3">
        <v>0</v>
      </c>
      <c r="H1199" s="3">
        <f t="shared" si="18"/>
        <v>0</v>
      </c>
    </row>
    <row r="1200" spans="1:8" x14ac:dyDescent="0.3">
      <c r="A1200" t="s">
        <v>2941</v>
      </c>
      <c r="B1200" t="s">
        <v>2976</v>
      </c>
      <c r="C1200" t="s">
        <v>3058</v>
      </c>
      <c r="D1200" t="s">
        <v>17</v>
      </c>
      <c r="E1200" t="s">
        <v>2</v>
      </c>
      <c r="F1200" s="3">
        <v>0</v>
      </c>
      <c r="G1200" s="3">
        <v>0</v>
      </c>
      <c r="H1200" s="3">
        <f t="shared" si="18"/>
        <v>0</v>
      </c>
    </row>
    <row r="1201" spans="1:8" x14ac:dyDescent="0.3">
      <c r="A1201" t="s">
        <v>2941</v>
      </c>
      <c r="B1201" t="s">
        <v>2974</v>
      </c>
      <c r="C1201" t="s">
        <v>3056</v>
      </c>
      <c r="D1201" t="s">
        <v>17</v>
      </c>
      <c r="E1201" t="s">
        <v>1</v>
      </c>
      <c r="F1201" s="3">
        <v>0</v>
      </c>
      <c r="G1201" s="3">
        <v>0</v>
      </c>
      <c r="H1201" s="3">
        <f t="shared" si="18"/>
        <v>0</v>
      </c>
    </row>
    <row r="1202" spans="1:8" x14ac:dyDescent="0.3">
      <c r="A1202" t="s">
        <v>2941</v>
      </c>
      <c r="B1202" t="s">
        <v>2975</v>
      </c>
      <c r="C1202" t="s">
        <v>3057</v>
      </c>
      <c r="D1202" t="s">
        <v>17</v>
      </c>
      <c r="E1202" t="s">
        <v>1</v>
      </c>
      <c r="F1202" s="3">
        <v>0</v>
      </c>
      <c r="G1202" s="3">
        <v>0</v>
      </c>
      <c r="H1202" s="3">
        <f t="shared" si="18"/>
        <v>0</v>
      </c>
    </row>
    <row r="1203" spans="1:8" x14ac:dyDescent="0.3">
      <c r="A1203" t="s">
        <v>2641</v>
      </c>
      <c r="B1203" t="s">
        <v>910</v>
      </c>
      <c r="C1203" t="s">
        <v>1163</v>
      </c>
      <c r="D1203" t="s">
        <v>146</v>
      </c>
      <c r="E1203" t="s">
        <v>2</v>
      </c>
      <c r="F1203" s="3">
        <v>0</v>
      </c>
      <c r="G1203" s="3">
        <v>0</v>
      </c>
      <c r="H1203" s="3">
        <f t="shared" si="18"/>
        <v>0</v>
      </c>
    </row>
    <row r="1204" spans="1:8" x14ac:dyDescent="0.3">
      <c r="A1204" t="s">
        <v>1377</v>
      </c>
      <c r="B1204" t="s">
        <v>1777</v>
      </c>
      <c r="C1204" t="s">
        <v>2095</v>
      </c>
      <c r="D1204" t="s">
        <v>145</v>
      </c>
      <c r="E1204" t="s">
        <v>1</v>
      </c>
      <c r="F1204" s="3">
        <v>0</v>
      </c>
      <c r="G1204" s="3">
        <v>0</v>
      </c>
      <c r="H1204" s="3">
        <f t="shared" si="18"/>
        <v>0</v>
      </c>
    </row>
    <row r="1205" spans="1:8" x14ac:dyDescent="0.3">
      <c r="A1205" t="s">
        <v>1377</v>
      </c>
      <c r="B1205" t="s">
        <v>1778</v>
      </c>
      <c r="C1205" t="s">
        <v>2150</v>
      </c>
      <c r="D1205" t="s">
        <v>145</v>
      </c>
      <c r="E1205" t="s">
        <v>1</v>
      </c>
      <c r="F1205" s="3">
        <v>0</v>
      </c>
      <c r="G1205" s="3">
        <v>0</v>
      </c>
      <c r="H1205" s="3">
        <f t="shared" si="18"/>
        <v>0</v>
      </c>
    </row>
    <row r="1206" spans="1:8" x14ac:dyDescent="0.3">
      <c r="A1206" t="s">
        <v>1377</v>
      </c>
      <c r="B1206" t="s">
        <v>1779</v>
      </c>
      <c r="C1206" t="s">
        <v>2079</v>
      </c>
      <c r="D1206" t="s">
        <v>145</v>
      </c>
      <c r="E1206" t="s">
        <v>1</v>
      </c>
      <c r="F1206" s="3">
        <v>0</v>
      </c>
      <c r="G1206" s="3">
        <v>0</v>
      </c>
      <c r="H1206" s="3">
        <f t="shared" si="18"/>
        <v>0</v>
      </c>
    </row>
    <row r="1207" spans="1:8" x14ac:dyDescent="0.3">
      <c r="A1207" t="s">
        <v>576</v>
      </c>
      <c r="B1207" t="s">
        <v>2559</v>
      </c>
      <c r="C1207" t="s">
        <v>1142</v>
      </c>
      <c r="D1207" t="s">
        <v>126</v>
      </c>
      <c r="E1207" t="s">
        <v>1</v>
      </c>
      <c r="F1207" s="3">
        <v>0</v>
      </c>
      <c r="G1207" s="3">
        <v>0</v>
      </c>
      <c r="H1207" s="3">
        <f t="shared" si="18"/>
        <v>0</v>
      </c>
    </row>
    <row r="1208" spans="1:8" x14ac:dyDescent="0.3">
      <c r="A1208" t="s">
        <v>576</v>
      </c>
      <c r="B1208" t="s">
        <v>887</v>
      </c>
      <c r="C1208" t="s">
        <v>1142</v>
      </c>
      <c r="D1208" t="s">
        <v>131</v>
      </c>
      <c r="E1208" t="s">
        <v>1</v>
      </c>
      <c r="F1208" s="3">
        <v>0</v>
      </c>
      <c r="G1208" s="3">
        <v>0</v>
      </c>
      <c r="H1208" s="3">
        <f t="shared" si="18"/>
        <v>0</v>
      </c>
    </row>
    <row r="1209" spans="1:8" x14ac:dyDescent="0.3">
      <c r="A1209" t="s">
        <v>576</v>
      </c>
      <c r="B1209" t="s">
        <v>885</v>
      </c>
      <c r="C1209" t="s">
        <v>1240</v>
      </c>
      <c r="D1209" t="s">
        <v>131</v>
      </c>
      <c r="E1209" t="s">
        <v>1</v>
      </c>
      <c r="F1209" s="3">
        <v>0</v>
      </c>
      <c r="G1209" s="3">
        <v>0</v>
      </c>
      <c r="H1209" s="3">
        <f t="shared" si="18"/>
        <v>0</v>
      </c>
    </row>
    <row r="1210" spans="1:8" x14ac:dyDescent="0.3">
      <c r="A1210" t="s">
        <v>563</v>
      </c>
      <c r="B1210" t="s">
        <v>871</v>
      </c>
      <c r="C1210" t="s">
        <v>1142</v>
      </c>
      <c r="D1210" t="s">
        <v>21</v>
      </c>
      <c r="E1210" t="s">
        <v>2</v>
      </c>
      <c r="F1210" s="3">
        <v>0</v>
      </c>
      <c r="G1210" s="3">
        <v>0</v>
      </c>
      <c r="H1210" s="3">
        <f t="shared" si="18"/>
        <v>0</v>
      </c>
    </row>
    <row r="1211" spans="1:8" x14ac:dyDescent="0.3">
      <c r="A1211" t="s">
        <v>564</v>
      </c>
      <c r="B1211" t="s">
        <v>872</v>
      </c>
      <c r="C1211" t="s">
        <v>1240</v>
      </c>
      <c r="D1211" t="s">
        <v>122</v>
      </c>
      <c r="E1211" t="s">
        <v>1</v>
      </c>
      <c r="F1211" s="3">
        <v>0</v>
      </c>
      <c r="G1211" s="3">
        <v>0</v>
      </c>
      <c r="H1211" s="3">
        <f t="shared" si="18"/>
        <v>0</v>
      </c>
    </row>
    <row r="1212" spans="1:8" x14ac:dyDescent="0.3">
      <c r="A1212" t="s">
        <v>564</v>
      </c>
      <c r="B1212" t="s">
        <v>873</v>
      </c>
      <c r="C1212" t="s">
        <v>1122</v>
      </c>
      <c r="D1212" t="s">
        <v>21</v>
      </c>
      <c r="E1212" t="s">
        <v>2</v>
      </c>
      <c r="F1212" s="3">
        <v>0</v>
      </c>
      <c r="G1212" s="3">
        <v>0</v>
      </c>
      <c r="H1212" s="3">
        <f t="shared" si="18"/>
        <v>0</v>
      </c>
    </row>
    <row r="1213" spans="1:8" x14ac:dyDescent="0.3">
      <c r="A1213" t="s">
        <v>1324</v>
      </c>
      <c r="B1213" t="s">
        <v>1627</v>
      </c>
      <c r="C1213" t="s">
        <v>145</v>
      </c>
      <c r="D1213" t="s">
        <v>145</v>
      </c>
      <c r="E1213" t="s">
        <v>4</v>
      </c>
      <c r="F1213" s="3">
        <v>0</v>
      </c>
      <c r="G1213" s="3">
        <v>0</v>
      </c>
      <c r="H1213" s="3">
        <f t="shared" si="18"/>
        <v>0</v>
      </c>
    </row>
    <row r="1214" spans="1:8" x14ac:dyDescent="0.3">
      <c r="A1214" t="s">
        <v>1324</v>
      </c>
      <c r="B1214" t="s">
        <v>1629</v>
      </c>
      <c r="C1214" t="s">
        <v>1107</v>
      </c>
      <c r="D1214" t="s">
        <v>378</v>
      </c>
      <c r="E1214" t="s">
        <v>2</v>
      </c>
      <c r="F1214" s="3">
        <v>0</v>
      </c>
      <c r="G1214" s="3">
        <v>0</v>
      </c>
      <c r="H1214" s="3">
        <f t="shared" si="18"/>
        <v>0</v>
      </c>
    </row>
    <row r="1215" spans="1:8" x14ac:dyDescent="0.3">
      <c r="A1215" t="s">
        <v>1324</v>
      </c>
      <c r="B1215" t="s">
        <v>786</v>
      </c>
      <c r="C1215" t="s">
        <v>145</v>
      </c>
      <c r="D1215" t="s">
        <v>145</v>
      </c>
      <c r="E1215" t="s">
        <v>4</v>
      </c>
      <c r="F1215" s="3">
        <v>0</v>
      </c>
      <c r="G1215" s="3">
        <v>0</v>
      </c>
      <c r="H1215" s="3">
        <f t="shared" si="18"/>
        <v>0</v>
      </c>
    </row>
    <row r="1216" spans="1:8" x14ac:dyDescent="0.3">
      <c r="A1216" t="s">
        <v>1324</v>
      </c>
      <c r="B1216" t="s">
        <v>784</v>
      </c>
      <c r="C1216" t="s">
        <v>1103</v>
      </c>
      <c r="D1216" t="s">
        <v>73</v>
      </c>
      <c r="E1216" t="s">
        <v>2</v>
      </c>
      <c r="F1216" s="3">
        <v>0</v>
      </c>
      <c r="G1216" s="3">
        <v>0</v>
      </c>
      <c r="H1216" s="3">
        <f t="shared" si="18"/>
        <v>0</v>
      </c>
    </row>
    <row r="1217" spans="1:8" x14ac:dyDescent="0.3">
      <c r="A1217" t="s">
        <v>1324</v>
      </c>
      <c r="B1217" t="s">
        <v>1624</v>
      </c>
      <c r="C1217" t="s">
        <v>2079</v>
      </c>
      <c r="D1217" t="s">
        <v>145</v>
      </c>
      <c r="E1217" t="s">
        <v>1</v>
      </c>
      <c r="F1217" s="3">
        <v>0</v>
      </c>
      <c r="G1217" s="3">
        <v>0</v>
      </c>
      <c r="H1217" s="3">
        <f t="shared" si="18"/>
        <v>0</v>
      </c>
    </row>
    <row r="1218" spans="1:8" x14ac:dyDescent="0.3">
      <c r="A1218" t="s">
        <v>581</v>
      </c>
      <c r="B1218" t="s">
        <v>894</v>
      </c>
      <c r="C1218" t="s">
        <v>1111</v>
      </c>
      <c r="D1218" t="s">
        <v>135</v>
      </c>
      <c r="E1218" t="s">
        <v>2</v>
      </c>
      <c r="F1218" s="3">
        <v>0</v>
      </c>
      <c r="G1218" s="3">
        <v>0</v>
      </c>
      <c r="H1218" s="3">
        <f t="shared" ref="H1218:H1281" si="19">F1218-G1218</f>
        <v>0</v>
      </c>
    </row>
    <row r="1219" spans="1:8" x14ac:dyDescent="0.3">
      <c r="A1219" t="s">
        <v>581</v>
      </c>
      <c r="B1219" t="s">
        <v>895</v>
      </c>
      <c r="C1219" t="s">
        <v>1111</v>
      </c>
      <c r="D1219" t="s">
        <v>136</v>
      </c>
      <c r="E1219" t="s">
        <v>2</v>
      </c>
      <c r="F1219" s="3">
        <v>0</v>
      </c>
      <c r="G1219" s="3">
        <v>0</v>
      </c>
      <c r="H1219" s="3">
        <f t="shared" si="19"/>
        <v>0</v>
      </c>
    </row>
    <row r="1220" spans="1:8" x14ac:dyDescent="0.3">
      <c r="A1220" t="s">
        <v>578</v>
      </c>
      <c r="B1220" t="s">
        <v>962</v>
      </c>
      <c r="C1220" t="s">
        <v>1111</v>
      </c>
      <c r="D1220" t="s">
        <v>128</v>
      </c>
      <c r="E1220" t="s">
        <v>2</v>
      </c>
      <c r="F1220" s="3">
        <v>0</v>
      </c>
      <c r="G1220" s="3">
        <v>0</v>
      </c>
      <c r="H1220" s="3">
        <f t="shared" si="19"/>
        <v>0</v>
      </c>
    </row>
    <row r="1221" spans="1:8" x14ac:dyDescent="0.3">
      <c r="A1221" t="s">
        <v>578</v>
      </c>
      <c r="B1221" t="s">
        <v>1780</v>
      </c>
      <c r="C1221" t="s">
        <v>2095</v>
      </c>
      <c r="D1221" t="s">
        <v>145</v>
      </c>
      <c r="E1221" t="s">
        <v>1</v>
      </c>
      <c r="F1221" s="3">
        <v>0</v>
      </c>
      <c r="G1221" s="3">
        <v>0</v>
      </c>
      <c r="H1221" s="3">
        <f t="shared" si="19"/>
        <v>0</v>
      </c>
    </row>
    <row r="1222" spans="1:8" x14ac:dyDescent="0.3">
      <c r="A1222" t="s">
        <v>578</v>
      </c>
      <c r="B1222" t="s">
        <v>889</v>
      </c>
      <c r="C1222" t="s">
        <v>1142</v>
      </c>
      <c r="D1222" t="s">
        <v>132</v>
      </c>
      <c r="E1222" t="s">
        <v>2</v>
      </c>
      <c r="F1222" s="3">
        <v>0</v>
      </c>
      <c r="G1222" s="3">
        <v>0</v>
      </c>
      <c r="H1222" s="3">
        <f t="shared" si="19"/>
        <v>0</v>
      </c>
    </row>
    <row r="1223" spans="1:8" x14ac:dyDescent="0.3">
      <c r="A1223" t="s">
        <v>1406</v>
      </c>
      <c r="B1223" t="s">
        <v>1892</v>
      </c>
      <c r="C1223" t="s">
        <v>145</v>
      </c>
      <c r="D1223" t="s">
        <v>145</v>
      </c>
      <c r="E1223" t="s">
        <v>4</v>
      </c>
      <c r="F1223" s="3">
        <v>0</v>
      </c>
      <c r="G1223" s="3">
        <v>0</v>
      </c>
      <c r="H1223" s="3">
        <f t="shared" si="19"/>
        <v>0</v>
      </c>
    </row>
    <row r="1224" spans="1:8" x14ac:dyDescent="0.3">
      <c r="A1224" t="s">
        <v>1406</v>
      </c>
      <c r="B1224" t="s">
        <v>1907</v>
      </c>
      <c r="C1224" t="s">
        <v>2218</v>
      </c>
      <c r="D1224" t="s">
        <v>2215</v>
      </c>
      <c r="E1224" t="s">
        <v>3</v>
      </c>
      <c r="F1224" s="3">
        <v>0</v>
      </c>
      <c r="G1224" s="3">
        <v>0</v>
      </c>
      <c r="H1224" s="3">
        <f t="shared" si="19"/>
        <v>0</v>
      </c>
    </row>
    <row r="1225" spans="1:8" x14ac:dyDescent="0.3">
      <c r="A1225" t="s">
        <v>1406</v>
      </c>
      <c r="B1225" t="s">
        <v>1905</v>
      </c>
      <c r="C1225" t="s">
        <v>2082</v>
      </c>
      <c r="D1225" t="s">
        <v>145</v>
      </c>
      <c r="E1225" t="s">
        <v>1</v>
      </c>
      <c r="F1225" s="3">
        <v>0</v>
      </c>
      <c r="G1225" s="3">
        <v>0</v>
      </c>
      <c r="H1225" s="3">
        <f t="shared" si="19"/>
        <v>0</v>
      </c>
    </row>
    <row r="1226" spans="1:8" x14ac:dyDescent="0.3">
      <c r="A1226" t="s">
        <v>1406</v>
      </c>
      <c r="B1226" t="s">
        <v>1906</v>
      </c>
      <c r="C1226" t="s">
        <v>2082</v>
      </c>
      <c r="D1226" t="s">
        <v>145</v>
      </c>
      <c r="E1226" t="s">
        <v>1</v>
      </c>
      <c r="F1226" s="3">
        <v>0</v>
      </c>
      <c r="G1226" s="3">
        <v>0</v>
      </c>
      <c r="H1226" s="3">
        <f t="shared" si="19"/>
        <v>0</v>
      </c>
    </row>
    <row r="1227" spans="1:8" x14ac:dyDescent="0.3">
      <c r="A1227" t="s">
        <v>1406</v>
      </c>
      <c r="B1227" t="s">
        <v>1904</v>
      </c>
      <c r="C1227" t="s">
        <v>2095</v>
      </c>
      <c r="D1227" t="s">
        <v>145</v>
      </c>
      <c r="E1227" t="s">
        <v>1</v>
      </c>
      <c r="F1227" s="3">
        <v>0</v>
      </c>
      <c r="G1227" s="3">
        <v>0</v>
      </c>
      <c r="H1227" s="3">
        <f t="shared" si="19"/>
        <v>0</v>
      </c>
    </row>
    <row r="1228" spans="1:8" x14ac:dyDescent="0.3">
      <c r="A1228" t="s">
        <v>1406</v>
      </c>
      <c r="B1228" t="s">
        <v>956</v>
      </c>
      <c r="C1228" t="s">
        <v>1111</v>
      </c>
      <c r="D1228" t="s">
        <v>174</v>
      </c>
      <c r="E1228" t="s">
        <v>2</v>
      </c>
      <c r="F1228" s="3">
        <v>0</v>
      </c>
      <c r="G1228" s="3">
        <v>0</v>
      </c>
      <c r="H1228" s="3">
        <f t="shared" si="19"/>
        <v>0</v>
      </c>
    </row>
    <row r="1229" spans="1:8" x14ac:dyDescent="0.3">
      <c r="A1229" t="s">
        <v>1407</v>
      </c>
      <c r="B1229" t="s">
        <v>958</v>
      </c>
      <c r="C1229" t="s">
        <v>1100</v>
      </c>
      <c r="D1229" t="s">
        <v>68</v>
      </c>
      <c r="E1229" t="s">
        <v>2</v>
      </c>
      <c r="F1229" s="3">
        <v>0</v>
      </c>
      <c r="G1229" s="3">
        <v>0</v>
      </c>
      <c r="H1229" s="3">
        <f t="shared" si="19"/>
        <v>0</v>
      </c>
    </row>
    <row r="1230" spans="1:8" x14ac:dyDescent="0.3">
      <c r="A1230" t="s">
        <v>1407</v>
      </c>
      <c r="B1230" t="s">
        <v>1910</v>
      </c>
      <c r="C1230" t="s">
        <v>2082</v>
      </c>
      <c r="D1230" t="s">
        <v>145</v>
      </c>
      <c r="E1230" t="s">
        <v>1</v>
      </c>
      <c r="F1230" s="3">
        <v>0</v>
      </c>
      <c r="G1230" s="3">
        <v>0</v>
      </c>
      <c r="H1230" s="3">
        <f t="shared" si="19"/>
        <v>0</v>
      </c>
    </row>
    <row r="1231" spans="1:8" x14ac:dyDescent="0.3">
      <c r="A1231" t="s">
        <v>1407</v>
      </c>
      <c r="B1231" t="s">
        <v>1909</v>
      </c>
      <c r="C1231" t="s">
        <v>2084</v>
      </c>
      <c r="D1231" t="s">
        <v>145</v>
      </c>
      <c r="E1231" t="s">
        <v>1</v>
      </c>
      <c r="F1231" s="3">
        <v>0</v>
      </c>
      <c r="G1231" s="3">
        <v>0</v>
      </c>
      <c r="H1231" s="3">
        <f t="shared" si="19"/>
        <v>0</v>
      </c>
    </row>
    <row r="1232" spans="1:8" x14ac:dyDescent="0.3">
      <c r="A1232" t="s">
        <v>1407</v>
      </c>
      <c r="B1232" t="s">
        <v>957</v>
      </c>
      <c r="C1232" t="s">
        <v>1122</v>
      </c>
      <c r="D1232" t="s">
        <v>175</v>
      </c>
      <c r="E1232" t="s">
        <v>2</v>
      </c>
      <c r="F1232" s="3">
        <v>0</v>
      </c>
      <c r="G1232" s="3">
        <v>0</v>
      </c>
      <c r="H1232" s="3">
        <f t="shared" si="19"/>
        <v>0</v>
      </c>
    </row>
    <row r="1233" spans="1:8" x14ac:dyDescent="0.3">
      <c r="A1233" t="s">
        <v>1407</v>
      </c>
      <c r="B1233" t="s">
        <v>959</v>
      </c>
      <c r="C1233" t="s">
        <v>1181</v>
      </c>
      <c r="D1233" t="s">
        <v>176</v>
      </c>
      <c r="E1233" t="s">
        <v>2</v>
      </c>
      <c r="F1233" s="3">
        <v>0</v>
      </c>
      <c r="G1233" s="3">
        <v>0</v>
      </c>
      <c r="H1233" s="3">
        <f t="shared" si="19"/>
        <v>0</v>
      </c>
    </row>
    <row r="1234" spans="1:8" x14ac:dyDescent="0.3">
      <c r="A1234" t="s">
        <v>492</v>
      </c>
      <c r="B1234" t="s">
        <v>758</v>
      </c>
      <c r="C1234" t="s">
        <v>1091</v>
      </c>
      <c r="D1234" t="s">
        <v>51</v>
      </c>
      <c r="E1234" t="s">
        <v>2</v>
      </c>
      <c r="F1234" s="3">
        <v>0</v>
      </c>
      <c r="G1234" s="3">
        <v>0</v>
      </c>
      <c r="H1234" s="3">
        <f t="shared" si="19"/>
        <v>0</v>
      </c>
    </row>
    <row r="1235" spans="1:8" x14ac:dyDescent="0.3">
      <c r="A1235" t="s">
        <v>492</v>
      </c>
      <c r="B1235" t="s">
        <v>759</v>
      </c>
      <c r="C1235" t="s">
        <v>1091</v>
      </c>
      <c r="D1235" t="s">
        <v>52</v>
      </c>
      <c r="E1235" t="s">
        <v>2</v>
      </c>
      <c r="F1235" s="3">
        <v>0</v>
      </c>
      <c r="G1235" s="3">
        <v>0</v>
      </c>
      <c r="H1235" s="3">
        <f t="shared" si="19"/>
        <v>0</v>
      </c>
    </row>
    <row r="1236" spans="1:8" x14ac:dyDescent="0.3">
      <c r="A1236" t="s">
        <v>480</v>
      </c>
      <c r="B1236" t="s">
        <v>1542</v>
      </c>
      <c r="C1236" t="s">
        <v>2104</v>
      </c>
      <c r="D1236" t="s">
        <v>28</v>
      </c>
      <c r="E1236" t="s">
        <v>3</v>
      </c>
      <c r="F1236" s="3">
        <v>0</v>
      </c>
      <c r="G1236" s="3">
        <v>0</v>
      </c>
      <c r="H1236" s="3">
        <f t="shared" si="19"/>
        <v>0</v>
      </c>
    </row>
    <row r="1237" spans="1:8" x14ac:dyDescent="0.3">
      <c r="A1237" t="s">
        <v>480</v>
      </c>
      <c r="B1237" t="s">
        <v>1538</v>
      </c>
      <c r="C1237" t="s">
        <v>145</v>
      </c>
      <c r="D1237" t="s">
        <v>145</v>
      </c>
      <c r="E1237" t="s">
        <v>1</v>
      </c>
      <c r="F1237" s="3">
        <v>0</v>
      </c>
      <c r="G1237" s="3">
        <v>0</v>
      </c>
      <c r="H1237" s="3">
        <f t="shared" si="19"/>
        <v>0</v>
      </c>
    </row>
    <row r="1238" spans="1:8" x14ac:dyDescent="0.3">
      <c r="A1238" t="s">
        <v>480</v>
      </c>
      <c r="B1238" t="s">
        <v>1541</v>
      </c>
      <c r="C1238" t="s">
        <v>2103</v>
      </c>
      <c r="D1238" t="s">
        <v>28</v>
      </c>
      <c r="E1238" t="s">
        <v>3</v>
      </c>
      <c r="F1238" s="3">
        <v>0</v>
      </c>
      <c r="G1238" s="3">
        <v>0</v>
      </c>
      <c r="H1238" s="3">
        <f t="shared" si="19"/>
        <v>0</v>
      </c>
    </row>
    <row r="1239" spans="1:8" x14ac:dyDescent="0.3">
      <c r="A1239" t="s">
        <v>480</v>
      </c>
      <c r="B1239" t="s">
        <v>2860</v>
      </c>
      <c r="C1239" t="s">
        <v>2102</v>
      </c>
      <c r="D1239" t="s">
        <v>29</v>
      </c>
      <c r="E1239" t="s">
        <v>3</v>
      </c>
      <c r="F1239" s="3">
        <v>0</v>
      </c>
      <c r="G1239" s="3">
        <v>0</v>
      </c>
      <c r="H1239" s="3">
        <f t="shared" si="19"/>
        <v>0</v>
      </c>
    </row>
    <row r="1240" spans="1:8" x14ac:dyDescent="0.3">
      <c r="A1240" t="s">
        <v>480</v>
      </c>
      <c r="B1240" t="s">
        <v>1540</v>
      </c>
      <c r="C1240" t="s">
        <v>2102</v>
      </c>
      <c r="D1240" t="s">
        <v>29</v>
      </c>
      <c r="E1240" t="s">
        <v>3</v>
      </c>
      <c r="F1240" s="3">
        <v>0</v>
      </c>
      <c r="G1240" s="3">
        <v>0</v>
      </c>
      <c r="H1240" s="3">
        <f t="shared" si="19"/>
        <v>0</v>
      </c>
    </row>
    <row r="1241" spans="1:8" x14ac:dyDescent="0.3">
      <c r="A1241" t="s">
        <v>480</v>
      </c>
      <c r="B1241" t="s">
        <v>2740</v>
      </c>
      <c r="C1241" t="s">
        <v>1075</v>
      </c>
      <c r="D1241" t="s">
        <v>28</v>
      </c>
      <c r="E1241" t="s">
        <v>2</v>
      </c>
      <c r="F1241" s="3">
        <v>0</v>
      </c>
      <c r="G1241" s="3">
        <v>0</v>
      </c>
      <c r="H1241" s="3">
        <f t="shared" si="19"/>
        <v>0</v>
      </c>
    </row>
    <row r="1242" spans="1:8" x14ac:dyDescent="0.3">
      <c r="A1242" t="s">
        <v>480</v>
      </c>
      <c r="B1242" t="s">
        <v>733</v>
      </c>
      <c r="C1242" t="s">
        <v>2358</v>
      </c>
      <c r="D1242" t="s">
        <v>28</v>
      </c>
      <c r="E1242" t="s">
        <v>1</v>
      </c>
      <c r="F1242" s="3">
        <v>0</v>
      </c>
      <c r="G1242" s="3">
        <v>0</v>
      </c>
      <c r="H1242" s="3">
        <f t="shared" si="19"/>
        <v>0</v>
      </c>
    </row>
    <row r="1243" spans="1:8" x14ac:dyDescent="0.3">
      <c r="A1243" t="s">
        <v>480</v>
      </c>
      <c r="B1243" t="s">
        <v>733</v>
      </c>
      <c r="C1243" t="s">
        <v>1075</v>
      </c>
      <c r="D1243" t="s">
        <v>29</v>
      </c>
      <c r="E1243" t="s">
        <v>2</v>
      </c>
      <c r="F1243" s="3">
        <v>0</v>
      </c>
      <c r="G1243" s="3">
        <v>0</v>
      </c>
      <c r="H1243" s="3">
        <f t="shared" si="19"/>
        <v>0</v>
      </c>
    </row>
    <row r="1244" spans="1:8" x14ac:dyDescent="0.3">
      <c r="A1244" t="s">
        <v>480</v>
      </c>
      <c r="B1244" t="s">
        <v>2861</v>
      </c>
      <c r="C1244" t="s">
        <v>145</v>
      </c>
      <c r="D1244" t="s">
        <v>145</v>
      </c>
      <c r="E1244" t="s">
        <v>1</v>
      </c>
      <c r="F1244" s="3">
        <v>0</v>
      </c>
      <c r="G1244" s="3">
        <v>0</v>
      </c>
      <c r="H1244" s="3">
        <f t="shared" si="19"/>
        <v>0</v>
      </c>
    </row>
    <row r="1245" spans="1:8" x14ac:dyDescent="0.3">
      <c r="A1245" t="s">
        <v>480</v>
      </c>
      <c r="B1245" t="s">
        <v>1545</v>
      </c>
      <c r="C1245" t="s">
        <v>2107</v>
      </c>
      <c r="D1245" t="s">
        <v>354</v>
      </c>
      <c r="E1245" t="s">
        <v>2</v>
      </c>
      <c r="F1245" s="3">
        <v>0</v>
      </c>
      <c r="G1245" s="3">
        <v>0</v>
      </c>
      <c r="H1245" s="3">
        <f t="shared" si="19"/>
        <v>0</v>
      </c>
    </row>
    <row r="1246" spans="1:8" x14ac:dyDescent="0.3">
      <c r="A1246" t="s">
        <v>480</v>
      </c>
      <c r="B1246" t="s">
        <v>1535</v>
      </c>
      <c r="C1246" t="s">
        <v>2088</v>
      </c>
      <c r="D1246" t="s">
        <v>145</v>
      </c>
      <c r="E1246" t="s">
        <v>1</v>
      </c>
      <c r="F1246" s="3">
        <v>0</v>
      </c>
      <c r="G1246" s="3">
        <v>0</v>
      </c>
      <c r="H1246" s="3">
        <f t="shared" si="19"/>
        <v>0</v>
      </c>
    </row>
    <row r="1247" spans="1:8" x14ac:dyDescent="0.3">
      <c r="A1247" t="s">
        <v>480</v>
      </c>
      <c r="B1247" t="s">
        <v>2859</v>
      </c>
      <c r="C1247" t="s">
        <v>2358</v>
      </c>
      <c r="D1247" t="s">
        <v>28</v>
      </c>
      <c r="E1247" t="s">
        <v>1</v>
      </c>
      <c r="F1247" s="3">
        <v>0</v>
      </c>
      <c r="G1247" s="3">
        <v>0</v>
      </c>
      <c r="H1247" s="3">
        <f t="shared" si="19"/>
        <v>0</v>
      </c>
    </row>
    <row r="1248" spans="1:8" x14ac:dyDescent="0.3">
      <c r="A1248" t="s">
        <v>480</v>
      </c>
      <c r="B1248" t="s">
        <v>1537</v>
      </c>
      <c r="C1248" t="s">
        <v>2107</v>
      </c>
      <c r="D1248" t="s">
        <v>28</v>
      </c>
      <c r="E1248" t="s">
        <v>2</v>
      </c>
      <c r="F1248" s="3">
        <v>0</v>
      </c>
      <c r="G1248" s="3">
        <v>0</v>
      </c>
      <c r="H1248" s="3">
        <f t="shared" si="19"/>
        <v>0</v>
      </c>
    </row>
    <row r="1249" spans="1:8" x14ac:dyDescent="0.3">
      <c r="A1249" t="s">
        <v>480</v>
      </c>
      <c r="B1249" t="s">
        <v>1536</v>
      </c>
      <c r="C1249" t="s">
        <v>2082</v>
      </c>
      <c r="D1249" t="s">
        <v>145</v>
      </c>
      <c r="E1249" t="s">
        <v>1</v>
      </c>
      <c r="F1249" s="3">
        <v>0</v>
      </c>
      <c r="G1249" s="3">
        <v>0</v>
      </c>
      <c r="H1249" s="3">
        <f t="shared" si="19"/>
        <v>0</v>
      </c>
    </row>
    <row r="1250" spans="1:8" x14ac:dyDescent="0.3">
      <c r="A1250" t="s">
        <v>2712</v>
      </c>
      <c r="B1250" t="s">
        <v>1628</v>
      </c>
      <c r="C1250" t="s">
        <v>2132</v>
      </c>
      <c r="D1250" t="s">
        <v>70</v>
      </c>
      <c r="E1250" t="s">
        <v>3</v>
      </c>
      <c r="F1250" s="3">
        <v>0</v>
      </c>
      <c r="G1250" s="3">
        <v>0</v>
      </c>
      <c r="H1250" s="3">
        <f t="shared" si="19"/>
        <v>0</v>
      </c>
    </row>
    <row r="1251" spans="1:8" x14ac:dyDescent="0.3">
      <c r="A1251" t="s">
        <v>2712</v>
      </c>
      <c r="B1251" t="s">
        <v>2872</v>
      </c>
      <c r="C1251" t="s">
        <v>1230</v>
      </c>
      <c r="D1251" t="s">
        <v>73</v>
      </c>
      <c r="E1251" t="s">
        <v>1</v>
      </c>
      <c r="F1251" s="3">
        <v>0</v>
      </c>
      <c r="G1251" s="3">
        <v>0</v>
      </c>
      <c r="H1251" s="3">
        <f t="shared" si="19"/>
        <v>0</v>
      </c>
    </row>
    <row r="1252" spans="1:8" x14ac:dyDescent="0.3">
      <c r="A1252" t="s">
        <v>2712</v>
      </c>
      <c r="B1252" t="s">
        <v>784</v>
      </c>
      <c r="C1252" t="s">
        <v>1103</v>
      </c>
      <c r="D1252" t="s">
        <v>73</v>
      </c>
      <c r="E1252" t="s">
        <v>2</v>
      </c>
      <c r="F1252" s="3">
        <v>0</v>
      </c>
      <c r="G1252" s="3">
        <v>0</v>
      </c>
      <c r="H1252" s="3">
        <f t="shared" si="19"/>
        <v>0</v>
      </c>
    </row>
    <row r="1253" spans="1:8" x14ac:dyDescent="0.3">
      <c r="A1253" t="s">
        <v>616</v>
      </c>
      <c r="B1253" t="s">
        <v>949</v>
      </c>
      <c r="C1253" t="s">
        <v>1178</v>
      </c>
      <c r="D1253" t="s">
        <v>169</v>
      </c>
      <c r="E1253" t="s">
        <v>2</v>
      </c>
      <c r="F1253" s="3">
        <v>0</v>
      </c>
      <c r="G1253" s="3">
        <v>0</v>
      </c>
      <c r="H1253" s="3">
        <f t="shared" si="19"/>
        <v>0</v>
      </c>
    </row>
    <row r="1254" spans="1:8" x14ac:dyDescent="0.3">
      <c r="A1254" t="s">
        <v>1378</v>
      </c>
      <c r="B1254" t="s">
        <v>1780</v>
      </c>
      <c r="C1254" t="s">
        <v>2095</v>
      </c>
      <c r="D1254" t="s">
        <v>145</v>
      </c>
      <c r="E1254" t="s">
        <v>1</v>
      </c>
      <c r="F1254" s="3">
        <v>0</v>
      </c>
      <c r="G1254" s="3">
        <v>0</v>
      </c>
      <c r="H1254" s="3">
        <f t="shared" si="19"/>
        <v>0</v>
      </c>
    </row>
    <row r="1255" spans="1:8" x14ac:dyDescent="0.3">
      <c r="A1255" t="s">
        <v>1378</v>
      </c>
      <c r="B1255" t="s">
        <v>1781</v>
      </c>
      <c r="C1255" t="s">
        <v>2150</v>
      </c>
      <c r="D1255" t="s">
        <v>145</v>
      </c>
      <c r="E1255" t="s">
        <v>1</v>
      </c>
      <c r="F1255" s="3">
        <v>0</v>
      </c>
      <c r="G1255" s="3">
        <v>0</v>
      </c>
      <c r="H1255" s="3">
        <f t="shared" si="19"/>
        <v>0</v>
      </c>
    </row>
    <row r="1256" spans="1:8" x14ac:dyDescent="0.3">
      <c r="A1256" t="s">
        <v>1378</v>
      </c>
      <c r="B1256" t="s">
        <v>1782</v>
      </c>
      <c r="C1256" t="s">
        <v>2079</v>
      </c>
      <c r="D1256" t="s">
        <v>145</v>
      </c>
      <c r="E1256" t="s">
        <v>1</v>
      </c>
      <c r="F1256" s="3">
        <v>0</v>
      </c>
      <c r="G1256" s="3">
        <v>0</v>
      </c>
      <c r="H1256" s="3">
        <f t="shared" si="19"/>
        <v>0</v>
      </c>
    </row>
    <row r="1257" spans="1:8" x14ac:dyDescent="0.3">
      <c r="A1257" t="s">
        <v>497</v>
      </c>
      <c r="B1257" t="s">
        <v>2985</v>
      </c>
      <c r="C1257" t="s">
        <v>2703</v>
      </c>
      <c r="D1257" t="s">
        <v>58</v>
      </c>
      <c r="E1257" t="s">
        <v>2</v>
      </c>
      <c r="F1257" s="3">
        <v>0</v>
      </c>
      <c r="G1257" s="3">
        <v>0</v>
      </c>
      <c r="H1257" s="3">
        <f t="shared" si="19"/>
        <v>0</v>
      </c>
    </row>
    <row r="1258" spans="1:8" x14ac:dyDescent="0.3">
      <c r="A1258" t="s">
        <v>497</v>
      </c>
      <c r="B1258" t="s">
        <v>2986</v>
      </c>
      <c r="C1258" t="s">
        <v>2824</v>
      </c>
      <c r="D1258" t="s">
        <v>58</v>
      </c>
      <c r="E1258" t="s">
        <v>2</v>
      </c>
      <c r="F1258" s="3">
        <v>0</v>
      </c>
      <c r="G1258" s="3">
        <v>0</v>
      </c>
      <c r="H1258" s="3">
        <f t="shared" si="19"/>
        <v>0</v>
      </c>
    </row>
    <row r="1259" spans="1:8" x14ac:dyDescent="0.3">
      <c r="A1259" t="s">
        <v>497</v>
      </c>
      <c r="B1259" t="s">
        <v>1603</v>
      </c>
      <c r="C1259" t="s">
        <v>2088</v>
      </c>
      <c r="D1259" t="s">
        <v>145</v>
      </c>
      <c r="E1259" t="s">
        <v>2</v>
      </c>
      <c r="F1259" s="3">
        <v>0</v>
      </c>
      <c r="G1259" s="3">
        <v>0</v>
      </c>
      <c r="H1259" s="3">
        <f t="shared" si="19"/>
        <v>0</v>
      </c>
    </row>
    <row r="1260" spans="1:8" x14ac:dyDescent="0.3">
      <c r="A1260" t="s">
        <v>497</v>
      </c>
      <c r="B1260" t="s">
        <v>1605</v>
      </c>
      <c r="C1260" t="s">
        <v>2115</v>
      </c>
      <c r="D1260" t="s">
        <v>58</v>
      </c>
      <c r="E1260" t="s">
        <v>2</v>
      </c>
      <c r="F1260" s="3">
        <v>0</v>
      </c>
      <c r="G1260" s="3">
        <v>0</v>
      </c>
      <c r="H1260" s="3">
        <f t="shared" si="19"/>
        <v>0</v>
      </c>
    </row>
    <row r="1261" spans="1:8" x14ac:dyDescent="0.3">
      <c r="A1261" t="s">
        <v>497</v>
      </c>
      <c r="B1261" t="s">
        <v>767</v>
      </c>
      <c r="C1261" t="s">
        <v>1085</v>
      </c>
      <c r="D1261" t="s">
        <v>60</v>
      </c>
      <c r="E1261" t="s">
        <v>2</v>
      </c>
      <c r="F1261" s="3">
        <v>0</v>
      </c>
      <c r="G1261" s="3">
        <v>0</v>
      </c>
      <c r="H1261" s="3">
        <f t="shared" si="19"/>
        <v>0</v>
      </c>
    </row>
    <row r="1262" spans="1:8" x14ac:dyDescent="0.3">
      <c r="A1262" t="s">
        <v>497</v>
      </c>
      <c r="B1262" t="s">
        <v>2867</v>
      </c>
      <c r="C1262" t="s">
        <v>2095</v>
      </c>
      <c r="D1262" t="s">
        <v>145</v>
      </c>
      <c r="E1262" t="s">
        <v>1</v>
      </c>
      <c r="F1262" s="3">
        <v>0</v>
      </c>
      <c r="G1262" s="3">
        <v>0</v>
      </c>
      <c r="H1262" s="3">
        <f t="shared" si="19"/>
        <v>0</v>
      </c>
    </row>
    <row r="1263" spans="1:8" x14ac:dyDescent="0.3">
      <c r="A1263" t="s">
        <v>497</v>
      </c>
      <c r="B1263" t="s">
        <v>2982</v>
      </c>
      <c r="C1263" t="s">
        <v>1081</v>
      </c>
      <c r="D1263" t="s">
        <v>59</v>
      </c>
      <c r="E1263" t="s">
        <v>2</v>
      </c>
      <c r="F1263" s="3">
        <v>0</v>
      </c>
      <c r="G1263" s="3">
        <v>0</v>
      </c>
      <c r="H1263" s="3">
        <f t="shared" si="19"/>
        <v>0</v>
      </c>
    </row>
    <row r="1264" spans="1:8" x14ac:dyDescent="0.3">
      <c r="A1264" t="s">
        <v>497</v>
      </c>
      <c r="B1264" t="s">
        <v>2982</v>
      </c>
      <c r="C1264" t="s">
        <v>1081</v>
      </c>
      <c r="D1264" t="s">
        <v>61</v>
      </c>
      <c r="E1264" t="s">
        <v>2</v>
      </c>
      <c r="F1264" s="3">
        <v>0</v>
      </c>
      <c r="G1264" s="3">
        <v>0</v>
      </c>
      <c r="H1264" s="3">
        <f t="shared" si="19"/>
        <v>0</v>
      </c>
    </row>
    <row r="1265" spans="1:8" x14ac:dyDescent="0.3">
      <c r="A1265" t="s">
        <v>497</v>
      </c>
      <c r="B1265" t="s">
        <v>2982</v>
      </c>
      <c r="C1265" t="s">
        <v>1081</v>
      </c>
      <c r="D1265" t="s">
        <v>58</v>
      </c>
      <c r="E1265" t="s">
        <v>2</v>
      </c>
      <c r="F1265" s="3">
        <v>0</v>
      </c>
      <c r="G1265" s="3">
        <v>0</v>
      </c>
      <c r="H1265" s="3">
        <f t="shared" si="19"/>
        <v>0</v>
      </c>
    </row>
    <row r="1266" spans="1:8" x14ac:dyDescent="0.3">
      <c r="A1266" t="s">
        <v>497</v>
      </c>
      <c r="B1266" t="s">
        <v>2983</v>
      </c>
      <c r="C1266" t="s">
        <v>1087</v>
      </c>
      <c r="D1266" t="s">
        <v>58</v>
      </c>
      <c r="E1266" t="s">
        <v>2</v>
      </c>
      <c r="F1266" s="3">
        <v>0</v>
      </c>
      <c r="G1266" s="3">
        <v>0</v>
      </c>
      <c r="H1266" s="3">
        <f t="shared" si="19"/>
        <v>0</v>
      </c>
    </row>
    <row r="1267" spans="1:8" x14ac:dyDescent="0.3">
      <c r="A1267" t="s">
        <v>497</v>
      </c>
      <c r="B1267" t="s">
        <v>766</v>
      </c>
      <c r="C1267" t="s">
        <v>1084</v>
      </c>
      <c r="D1267" t="s">
        <v>53</v>
      </c>
      <c r="E1267" t="s">
        <v>2</v>
      </c>
      <c r="F1267" s="3">
        <v>0</v>
      </c>
      <c r="G1267" s="3">
        <v>0</v>
      </c>
      <c r="H1267" s="3">
        <f t="shared" si="19"/>
        <v>0</v>
      </c>
    </row>
    <row r="1268" spans="1:8" x14ac:dyDescent="0.3">
      <c r="A1268" t="s">
        <v>497</v>
      </c>
      <c r="B1268" t="s">
        <v>766</v>
      </c>
      <c r="C1268" t="s">
        <v>1084</v>
      </c>
      <c r="D1268" t="s">
        <v>59</v>
      </c>
      <c r="E1268" t="s">
        <v>2</v>
      </c>
      <c r="F1268" s="3">
        <v>0</v>
      </c>
      <c r="G1268" s="3">
        <v>0</v>
      </c>
      <c r="H1268" s="3">
        <f t="shared" si="19"/>
        <v>0</v>
      </c>
    </row>
    <row r="1269" spans="1:8" x14ac:dyDescent="0.3">
      <c r="A1269" t="s">
        <v>497</v>
      </c>
      <c r="B1269" t="s">
        <v>766</v>
      </c>
      <c r="C1269" t="s">
        <v>1084</v>
      </c>
      <c r="D1269" t="s">
        <v>61</v>
      </c>
      <c r="E1269" t="s">
        <v>2</v>
      </c>
      <c r="F1269" s="3">
        <v>0</v>
      </c>
      <c r="G1269" s="3">
        <v>0</v>
      </c>
      <c r="H1269" s="3">
        <f t="shared" si="19"/>
        <v>0</v>
      </c>
    </row>
    <row r="1270" spans="1:8" x14ac:dyDescent="0.3">
      <c r="A1270" t="s">
        <v>497</v>
      </c>
      <c r="B1270" t="s">
        <v>766</v>
      </c>
      <c r="C1270" t="s">
        <v>1084</v>
      </c>
      <c r="D1270" t="s">
        <v>57</v>
      </c>
      <c r="E1270" t="s">
        <v>2</v>
      </c>
      <c r="F1270" s="3">
        <v>0</v>
      </c>
      <c r="G1270" s="3">
        <v>0</v>
      </c>
      <c r="H1270" s="3">
        <f t="shared" si="19"/>
        <v>0</v>
      </c>
    </row>
    <row r="1271" spans="1:8" x14ac:dyDescent="0.3">
      <c r="A1271" t="s">
        <v>497</v>
      </c>
      <c r="B1271" t="s">
        <v>766</v>
      </c>
      <c r="C1271" t="s">
        <v>1084</v>
      </c>
      <c r="D1271" t="s">
        <v>58</v>
      </c>
      <c r="E1271" t="s">
        <v>2</v>
      </c>
      <c r="F1271" s="3">
        <v>0</v>
      </c>
      <c r="G1271" s="3">
        <v>0</v>
      </c>
      <c r="H1271" s="3">
        <f t="shared" si="19"/>
        <v>0</v>
      </c>
    </row>
    <row r="1272" spans="1:8" x14ac:dyDescent="0.3">
      <c r="A1272" t="s">
        <v>497</v>
      </c>
      <c r="B1272" t="s">
        <v>2534</v>
      </c>
      <c r="C1272" t="s">
        <v>2604</v>
      </c>
      <c r="D1272" t="s">
        <v>58</v>
      </c>
      <c r="E1272" t="s">
        <v>2</v>
      </c>
      <c r="F1272" s="3">
        <v>0</v>
      </c>
      <c r="G1272" s="3">
        <v>0</v>
      </c>
      <c r="H1272" s="3">
        <f t="shared" si="19"/>
        <v>0</v>
      </c>
    </row>
    <row r="1273" spans="1:8" x14ac:dyDescent="0.3">
      <c r="A1273" t="s">
        <v>497</v>
      </c>
      <c r="B1273" t="s">
        <v>2535</v>
      </c>
      <c r="C1273" t="s">
        <v>2605</v>
      </c>
      <c r="D1273" t="s">
        <v>58</v>
      </c>
      <c r="E1273" t="s">
        <v>2</v>
      </c>
      <c r="F1273" s="3">
        <v>0</v>
      </c>
      <c r="G1273" s="3">
        <v>0</v>
      </c>
      <c r="H1273" s="3">
        <f t="shared" si="19"/>
        <v>0</v>
      </c>
    </row>
    <row r="1274" spans="1:8" x14ac:dyDescent="0.3">
      <c r="A1274" t="s">
        <v>497</v>
      </c>
      <c r="B1274" t="s">
        <v>1602</v>
      </c>
      <c r="C1274" t="s">
        <v>2084</v>
      </c>
      <c r="D1274" t="s">
        <v>145</v>
      </c>
      <c r="E1274" t="s">
        <v>2</v>
      </c>
      <c r="F1274" s="3">
        <v>0</v>
      </c>
      <c r="G1274" s="3">
        <v>0</v>
      </c>
      <c r="H1274" s="3">
        <f t="shared" si="19"/>
        <v>0</v>
      </c>
    </row>
    <row r="1275" spans="1:8" x14ac:dyDescent="0.3">
      <c r="A1275" t="s">
        <v>1305</v>
      </c>
      <c r="B1275" t="s">
        <v>2985</v>
      </c>
      <c r="C1275" t="s">
        <v>2703</v>
      </c>
      <c r="D1275" t="s">
        <v>172</v>
      </c>
      <c r="E1275" t="s">
        <v>2</v>
      </c>
      <c r="F1275" s="3">
        <v>0</v>
      </c>
      <c r="G1275" s="3">
        <v>0</v>
      </c>
      <c r="H1275" s="3">
        <f t="shared" si="19"/>
        <v>0</v>
      </c>
    </row>
    <row r="1276" spans="1:8" x14ac:dyDescent="0.3">
      <c r="A1276" t="s">
        <v>1305</v>
      </c>
      <c r="B1276" t="s">
        <v>2986</v>
      </c>
      <c r="C1276" t="s">
        <v>2824</v>
      </c>
      <c r="D1276" t="s">
        <v>172</v>
      </c>
      <c r="E1276" t="s">
        <v>2</v>
      </c>
      <c r="F1276" s="3">
        <v>0</v>
      </c>
      <c r="G1276" s="3">
        <v>0</v>
      </c>
      <c r="H1276" s="3">
        <f t="shared" si="19"/>
        <v>0</v>
      </c>
    </row>
    <row r="1277" spans="1:8" x14ac:dyDescent="0.3">
      <c r="A1277" t="s">
        <v>1305</v>
      </c>
      <c r="B1277" t="s">
        <v>1559</v>
      </c>
      <c r="C1277" t="s">
        <v>145</v>
      </c>
      <c r="D1277" t="s">
        <v>145</v>
      </c>
      <c r="E1277" t="s">
        <v>2</v>
      </c>
      <c r="F1277" s="3">
        <v>0</v>
      </c>
      <c r="G1277" s="3">
        <v>0</v>
      </c>
      <c r="H1277" s="3">
        <f t="shared" si="19"/>
        <v>0</v>
      </c>
    </row>
    <row r="1278" spans="1:8" x14ac:dyDescent="0.3">
      <c r="A1278" t="s">
        <v>1305</v>
      </c>
      <c r="B1278" t="s">
        <v>1566</v>
      </c>
      <c r="C1278" t="s">
        <v>2115</v>
      </c>
      <c r="D1278" t="s">
        <v>172</v>
      </c>
      <c r="E1278" t="s">
        <v>2</v>
      </c>
      <c r="F1278" s="3">
        <v>0</v>
      </c>
      <c r="G1278" s="3">
        <v>0</v>
      </c>
      <c r="H1278" s="3">
        <f t="shared" si="19"/>
        <v>0</v>
      </c>
    </row>
    <row r="1279" spans="1:8" x14ac:dyDescent="0.3">
      <c r="A1279" t="s">
        <v>1305</v>
      </c>
      <c r="B1279" t="s">
        <v>2744</v>
      </c>
      <c r="C1279" t="s">
        <v>145</v>
      </c>
      <c r="D1279" t="s">
        <v>145</v>
      </c>
      <c r="E1279" t="s">
        <v>1</v>
      </c>
      <c r="F1279" s="3">
        <v>0</v>
      </c>
      <c r="G1279" s="3">
        <v>0</v>
      </c>
      <c r="H1279" s="3">
        <f t="shared" si="19"/>
        <v>0</v>
      </c>
    </row>
    <row r="1280" spans="1:8" x14ac:dyDescent="0.3">
      <c r="A1280" t="s">
        <v>1305</v>
      </c>
      <c r="B1280" t="s">
        <v>750</v>
      </c>
      <c r="C1280" t="s">
        <v>1085</v>
      </c>
      <c r="D1280" t="s">
        <v>41</v>
      </c>
      <c r="E1280" t="s">
        <v>2</v>
      </c>
      <c r="F1280" s="3">
        <v>0</v>
      </c>
      <c r="G1280" s="3">
        <v>0</v>
      </c>
      <c r="H1280" s="3">
        <f t="shared" si="19"/>
        <v>0</v>
      </c>
    </row>
    <row r="1281" spans="1:8" x14ac:dyDescent="0.3">
      <c r="A1281" t="s">
        <v>1305</v>
      </c>
      <c r="B1281" t="s">
        <v>2982</v>
      </c>
      <c r="C1281" t="s">
        <v>1081</v>
      </c>
      <c r="D1281" t="s">
        <v>39</v>
      </c>
      <c r="E1281" t="s">
        <v>2</v>
      </c>
      <c r="F1281" s="3">
        <v>0</v>
      </c>
      <c r="G1281" s="3">
        <v>0</v>
      </c>
      <c r="H1281" s="3">
        <f t="shared" si="19"/>
        <v>0</v>
      </c>
    </row>
    <row r="1282" spans="1:8" x14ac:dyDescent="0.3">
      <c r="A1282" t="s">
        <v>1305</v>
      </c>
      <c r="B1282" t="s">
        <v>2983</v>
      </c>
      <c r="C1282" t="s">
        <v>1087</v>
      </c>
      <c r="D1282" t="s">
        <v>38</v>
      </c>
      <c r="E1282" t="s">
        <v>2</v>
      </c>
      <c r="F1282" s="3">
        <v>0</v>
      </c>
      <c r="G1282" s="3">
        <v>0</v>
      </c>
      <c r="H1282" s="3">
        <f t="shared" ref="H1282:H1345" si="20">F1282-G1282</f>
        <v>0</v>
      </c>
    </row>
    <row r="1283" spans="1:8" x14ac:dyDescent="0.3">
      <c r="A1283" t="s">
        <v>1305</v>
      </c>
      <c r="B1283" t="s">
        <v>2983</v>
      </c>
      <c r="C1283" t="s">
        <v>1087</v>
      </c>
      <c r="D1283" t="s">
        <v>37</v>
      </c>
      <c r="E1283" t="s">
        <v>2</v>
      </c>
      <c r="F1283" s="3">
        <v>0</v>
      </c>
      <c r="G1283" s="3">
        <v>0</v>
      </c>
      <c r="H1283" s="3">
        <f t="shared" si="20"/>
        <v>0</v>
      </c>
    </row>
    <row r="1284" spans="1:8" x14ac:dyDescent="0.3">
      <c r="A1284" t="s">
        <v>1305</v>
      </c>
      <c r="B1284" t="s">
        <v>2983</v>
      </c>
      <c r="C1284" t="s">
        <v>1087</v>
      </c>
      <c r="D1284" t="s">
        <v>44</v>
      </c>
      <c r="E1284" t="s">
        <v>2</v>
      </c>
      <c r="F1284" s="3">
        <v>0</v>
      </c>
      <c r="G1284" s="3">
        <v>0</v>
      </c>
      <c r="H1284" s="3">
        <f t="shared" si="20"/>
        <v>0</v>
      </c>
    </row>
    <row r="1285" spans="1:8" x14ac:dyDescent="0.3">
      <c r="A1285" t="s">
        <v>1305</v>
      </c>
      <c r="B1285" t="s">
        <v>2983</v>
      </c>
      <c r="C1285" t="s">
        <v>1087</v>
      </c>
      <c r="D1285" t="s">
        <v>39</v>
      </c>
      <c r="E1285" t="s">
        <v>2</v>
      </c>
      <c r="F1285" s="3">
        <v>0</v>
      </c>
      <c r="G1285" s="3">
        <v>0</v>
      </c>
      <c r="H1285" s="3">
        <f t="shared" si="20"/>
        <v>0</v>
      </c>
    </row>
    <row r="1286" spans="1:8" x14ac:dyDescent="0.3">
      <c r="A1286" t="s">
        <v>1305</v>
      </c>
      <c r="B1286" t="s">
        <v>2983</v>
      </c>
      <c r="C1286" t="s">
        <v>1087</v>
      </c>
      <c r="D1286" t="s">
        <v>36</v>
      </c>
      <c r="E1286" t="s">
        <v>2</v>
      </c>
      <c r="F1286" s="3">
        <v>0</v>
      </c>
      <c r="G1286" s="3">
        <v>0</v>
      </c>
      <c r="H1286" s="3">
        <f t="shared" si="20"/>
        <v>0</v>
      </c>
    </row>
    <row r="1287" spans="1:8" x14ac:dyDescent="0.3">
      <c r="A1287" t="s">
        <v>1305</v>
      </c>
      <c r="B1287" t="s">
        <v>2984</v>
      </c>
      <c r="C1287" t="s">
        <v>2604</v>
      </c>
      <c r="D1287" t="s">
        <v>33</v>
      </c>
      <c r="E1287" t="s">
        <v>2</v>
      </c>
      <c r="F1287" s="3">
        <v>0</v>
      </c>
      <c r="G1287" s="3">
        <v>0</v>
      </c>
      <c r="H1287" s="3">
        <f t="shared" si="20"/>
        <v>0</v>
      </c>
    </row>
    <row r="1288" spans="1:8" x14ac:dyDescent="0.3">
      <c r="A1288" t="s">
        <v>1305</v>
      </c>
      <c r="B1288" t="s">
        <v>1563</v>
      </c>
      <c r="C1288" t="s">
        <v>2113</v>
      </c>
      <c r="D1288" t="s">
        <v>240</v>
      </c>
      <c r="E1288" t="s">
        <v>2</v>
      </c>
      <c r="F1288" s="3">
        <v>0</v>
      </c>
      <c r="G1288" s="3">
        <v>0</v>
      </c>
      <c r="H1288" s="3">
        <f t="shared" si="20"/>
        <v>0</v>
      </c>
    </row>
    <row r="1289" spans="1:8" x14ac:dyDescent="0.3">
      <c r="A1289" t="s">
        <v>1305</v>
      </c>
      <c r="B1289" t="s">
        <v>746</v>
      </c>
      <c r="C1289" t="s">
        <v>1084</v>
      </c>
      <c r="D1289" t="s">
        <v>38</v>
      </c>
      <c r="E1289" t="s">
        <v>2</v>
      </c>
      <c r="F1289" s="3">
        <v>0</v>
      </c>
      <c r="G1289" s="3">
        <v>0</v>
      </c>
      <c r="H1289" s="3">
        <f t="shared" si="20"/>
        <v>0</v>
      </c>
    </row>
    <row r="1290" spans="1:8" x14ac:dyDescent="0.3">
      <c r="A1290" t="s">
        <v>1305</v>
      </c>
      <c r="B1290" t="s">
        <v>754</v>
      </c>
      <c r="C1290" t="s">
        <v>1084</v>
      </c>
      <c r="D1290" t="s">
        <v>37</v>
      </c>
      <c r="E1290" t="s">
        <v>2</v>
      </c>
      <c r="F1290" s="3">
        <v>0</v>
      </c>
      <c r="G1290" s="3">
        <v>0</v>
      </c>
      <c r="H1290" s="3">
        <f t="shared" si="20"/>
        <v>0</v>
      </c>
    </row>
    <row r="1291" spans="1:8" x14ac:dyDescent="0.3">
      <c r="A1291" t="s">
        <v>1305</v>
      </c>
      <c r="B1291" t="s">
        <v>751</v>
      </c>
      <c r="C1291" t="s">
        <v>1086</v>
      </c>
      <c r="D1291" t="s">
        <v>37</v>
      </c>
      <c r="E1291" t="s">
        <v>3</v>
      </c>
      <c r="F1291" s="3">
        <v>0</v>
      </c>
      <c r="G1291" s="3">
        <v>0</v>
      </c>
      <c r="H1291" s="3">
        <f t="shared" si="20"/>
        <v>0</v>
      </c>
    </row>
    <row r="1292" spans="1:8" x14ac:dyDescent="0.3">
      <c r="A1292" t="s">
        <v>1305</v>
      </c>
      <c r="B1292" t="s">
        <v>747</v>
      </c>
      <c r="C1292" t="s">
        <v>1084</v>
      </c>
      <c r="D1292" t="s">
        <v>39</v>
      </c>
      <c r="E1292" t="s">
        <v>2</v>
      </c>
      <c r="F1292" s="3">
        <v>0</v>
      </c>
      <c r="G1292" s="3">
        <v>0</v>
      </c>
      <c r="H1292" s="3">
        <f t="shared" si="20"/>
        <v>0</v>
      </c>
    </row>
    <row r="1293" spans="1:8" x14ac:dyDescent="0.3">
      <c r="A1293" t="s">
        <v>1305</v>
      </c>
      <c r="B1293" t="s">
        <v>748</v>
      </c>
      <c r="C1293" t="s">
        <v>1084</v>
      </c>
      <c r="D1293" t="s">
        <v>40</v>
      </c>
      <c r="E1293" t="s">
        <v>2</v>
      </c>
      <c r="F1293" s="3">
        <v>0</v>
      </c>
      <c r="G1293" s="3">
        <v>0</v>
      </c>
      <c r="H1293" s="3">
        <f t="shared" si="20"/>
        <v>0</v>
      </c>
    </row>
    <row r="1294" spans="1:8" x14ac:dyDescent="0.3">
      <c r="A1294" t="s">
        <v>1305</v>
      </c>
      <c r="B1294" t="s">
        <v>749</v>
      </c>
      <c r="C1294" t="s">
        <v>1084</v>
      </c>
      <c r="D1294" t="s">
        <v>36</v>
      </c>
      <c r="E1294" t="s">
        <v>2</v>
      </c>
      <c r="F1294" s="3">
        <v>0</v>
      </c>
      <c r="G1294" s="3">
        <v>0</v>
      </c>
      <c r="H1294" s="3">
        <f t="shared" si="20"/>
        <v>0</v>
      </c>
    </row>
    <row r="1295" spans="1:8" x14ac:dyDescent="0.3">
      <c r="A1295" t="s">
        <v>1305</v>
      </c>
      <c r="B1295" t="s">
        <v>2534</v>
      </c>
      <c r="C1295" t="s">
        <v>2604</v>
      </c>
      <c r="D1295" t="s">
        <v>172</v>
      </c>
      <c r="E1295" t="s">
        <v>2</v>
      </c>
      <c r="F1295" s="3">
        <v>0</v>
      </c>
      <c r="G1295" s="3">
        <v>0</v>
      </c>
      <c r="H1295" s="3">
        <f t="shared" si="20"/>
        <v>0</v>
      </c>
    </row>
    <row r="1296" spans="1:8" x14ac:dyDescent="0.3">
      <c r="A1296" t="s">
        <v>1305</v>
      </c>
      <c r="B1296" t="s">
        <v>2535</v>
      </c>
      <c r="C1296" t="s">
        <v>2605</v>
      </c>
      <c r="D1296" t="s">
        <v>172</v>
      </c>
      <c r="E1296" t="s">
        <v>2</v>
      </c>
      <c r="F1296" s="3">
        <v>0</v>
      </c>
      <c r="G1296" s="3">
        <v>0</v>
      </c>
      <c r="H1296" s="3">
        <f t="shared" si="20"/>
        <v>0</v>
      </c>
    </row>
    <row r="1297" spans="1:8" x14ac:dyDescent="0.3">
      <c r="A1297" t="s">
        <v>1305</v>
      </c>
      <c r="B1297" t="s">
        <v>1560</v>
      </c>
      <c r="C1297" t="s">
        <v>145</v>
      </c>
      <c r="D1297" t="s">
        <v>145</v>
      </c>
      <c r="E1297" t="s">
        <v>4</v>
      </c>
      <c r="F1297" s="3">
        <v>0</v>
      </c>
      <c r="G1297" s="3">
        <v>0</v>
      </c>
      <c r="H1297" s="3">
        <f t="shared" si="20"/>
        <v>0</v>
      </c>
    </row>
    <row r="1298" spans="1:8" x14ac:dyDescent="0.3">
      <c r="A1298" t="s">
        <v>1305</v>
      </c>
      <c r="B1298" t="s">
        <v>1561</v>
      </c>
      <c r="C1298" t="s">
        <v>2111</v>
      </c>
      <c r="D1298" t="s">
        <v>240</v>
      </c>
      <c r="E1298" t="s">
        <v>3</v>
      </c>
      <c r="F1298" s="3">
        <v>0</v>
      </c>
      <c r="G1298" s="3">
        <v>0</v>
      </c>
      <c r="H1298" s="3">
        <f t="shared" si="20"/>
        <v>0</v>
      </c>
    </row>
    <row r="1299" spans="1:8" x14ac:dyDescent="0.3">
      <c r="A1299" t="s">
        <v>1425</v>
      </c>
      <c r="B1299" t="s">
        <v>1945</v>
      </c>
      <c r="C1299" t="s">
        <v>2095</v>
      </c>
      <c r="D1299" t="s">
        <v>145</v>
      </c>
      <c r="E1299" t="s">
        <v>1</v>
      </c>
      <c r="F1299" s="3">
        <v>0</v>
      </c>
      <c r="G1299" s="3">
        <v>0</v>
      </c>
      <c r="H1299" s="3">
        <f t="shared" si="20"/>
        <v>0</v>
      </c>
    </row>
    <row r="1300" spans="1:8" x14ac:dyDescent="0.3">
      <c r="A1300" t="s">
        <v>509</v>
      </c>
      <c r="B1300" t="s">
        <v>785</v>
      </c>
      <c r="C1300" t="s">
        <v>1082</v>
      </c>
      <c r="D1300" t="s">
        <v>74</v>
      </c>
      <c r="E1300" t="s">
        <v>2</v>
      </c>
      <c r="F1300" s="3">
        <v>0</v>
      </c>
      <c r="G1300" s="3">
        <v>0</v>
      </c>
      <c r="H1300" s="3">
        <f t="shared" si="20"/>
        <v>0</v>
      </c>
    </row>
    <row r="1301" spans="1:8" x14ac:dyDescent="0.3">
      <c r="A1301" t="s">
        <v>1428</v>
      </c>
      <c r="B1301" t="s">
        <v>1953</v>
      </c>
      <c r="C1301" t="s">
        <v>2082</v>
      </c>
      <c r="D1301" t="s">
        <v>145</v>
      </c>
      <c r="E1301" t="s">
        <v>1</v>
      </c>
      <c r="F1301" s="3">
        <v>0</v>
      </c>
      <c r="G1301" s="3">
        <v>0</v>
      </c>
      <c r="H1301" s="3">
        <f t="shared" si="20"/>
        <v>0</v>
      </c>
    </row>
    <row r="1302" spans="1:8" x14ac:dyDescent="0.3">
      <c r="A1302" t="s">
        <v>1428</v>
      </c>
      <c r="B1302" t="s">
        <v>1954</v>
      </c>
      <c r="C1302" t="s">
        <v>2082</v>
      </c>
      <c r="D1302" t="s">
        <v>145</v>
      </c>
      <c r="E1302" t="s">
        <v>1</v>
      </c>
      <c r="F1302" s="3">
        <v>0</v>
      </c>
      <c r="G1302" s="3">
        <v>0</v>
      </c>
      <c r="H1302" s="3">
        <f t="shared" si="20"/>
        <v>0</v>
      </c>
    </row>
    <row r="1303" spans="1:8" x14ac:dyDescent="0.3">
      <c r="A1303" t="s">
        <v>2424</v>
      </c>
      <c r="B1303" t="s">
        <v>1525</v>
      </c>
      <c r="C1303" t="s">
        <v>2355</v>
      </c>
      <c r="D1303" t="s">
        <v>237</v>
      </c>
      <c r="E1303" t="s">
        <v>1</v>
      </c>
      <c r="F1303" s="3">
        <v>0</v>
      </c>
      <c r="G1303" s="3">
        <v>0</v>
      </c>
      <c r="H1303" s="3">
        <f t="shared" si="20"/>
        <v>0</v>
      </c>
    </row>
    <row r="1304" spans="1:8" x14ac:dyDescent="0.3">
      <c r="A1304" t="s">
        <v>1286</v>
      </c>
      <c r="B1304" t="s">
        <v>712</v>
      </c>
      <c r="C1304" t="s">
        <v>1060</v>
      </c>
      <c r="D1304" t="s">
        <v>17</v>
      </c>
      <c r="E1304" t="s">
        <v>2</v>
      </c>
      <c r="F1304" s="3">
        <v>0</v>
      </c>
      <c r="G1304" s="3">
        <v>0</v>
      </c>
      <c r="H1304" s="3">
        <f t="shared" si="20"/>
        <v>0</v>
      </c>
    </row>
    <row r="1305" spans="1:8" x14ac:dyDescent="0.3">
      <c r="A1305" t="s">
        <v>1286</v>
      </c>
      <c r="B1305" t="s">
        <v>711</v>
      </c>
      <c r="C1305" t="s">
        <v>1060</v>
      </c>
      <c r="D1305" t="s">
        <v>14</v>
      </c>
      <c r="E1305" t="s">
        <v>2</v>
      </c>
      <c r="F1305" s="3">
        <v>0</v>
      </c>
      <c r="G1305" s="3">
        <v>0</v>
      </c>
      <c r="H1305" s="3">
        <f t="shared" si="20"/>
        <v>0</v>
      </c>
    </row>
    <row r="1306" spans="1:8" x14ac:dyDescent="0.3">
      <c r="A1306" t="s">
        <v>1334</v>
      </c>
      <c r="B1306" t="s">
        <v>1667</v>
      </c>
      <c r="C1306" t="s">
        <v>145</v>
      </c>
      <c r="D1306" t="s">
        <v>145</v>
      </c>
      <c r="E1306" t="s">
        <v>4</v>
      </c>
      <c r="F1306" s="3">
        <v>0</v>
      </c>
      <c r="G1306" s="3">
        <v>0</v>
      </c>
      <c r="H1306" s="3">
        <f t="shared" si="20"/>
        <v>0</v>
      </c>
    </row>
    <row r="1307" spans="1:8" x14ac:dyDescent="0.3">
      <c r="A1307" t="s">
        <v>1335</v>
      </c>
      <c r="B1307" t="s">
        <v>1669</v>
      </c>
      <c r="C1307" t="s">
        <v>2135</v>
      </c>
      <c r="D1307" t="s">
        <v>322</v>
      </c>
      <c r="E1307" t="s">
        <v>2</v>
      </c>
      <c r="F1307" s="3">
        <v>0</v>
      </c>
      <c r="G1307" s="3">
        <v>0</v>
      </c>
      <c r="H1307" s="3">
        <f t="shared" si="20"/>
        <v>0</v>
      </c>
    </row>
    <row r="1308" spans="1:8" x14ac:dyDescent="0.3">
      <c r="A1308" t="s">
        <v>2487</v>
      </c>
      <c r="B1308" t="s">
        <v>786</v>
      </c>
      <c r="C1308" t="s">
        <v>145</v>
      </c>
      <c r="D1308" t="s">
        <v>145</v>
      </c>
      <c r="E1308" t="s">
        <v>1</v>
      </c>
      <c r="F1308" s="3">
        <v>0</v>
      </c>
      <c r="G1308" s="3">
        <v>0</v>
      </c>
      <c r="H1308" s="3">
        <f t="shared" si="20"/>
        <v>0</v>
      </c>
    </row>
    <row r="1309" spans="1:8" x14ac:dyDescent="0.3">
      <c r="A1309" t="s">
        <v>2487</v>
      </c>
      <c r="B1309" t="s">
        <v>786</v>
      </c>
      <c r="C1309" t="s">
        <v>1104</v>
      </c>
      <c r="D1309" t="s">
        <v>67</v>
      </c>
      <c r="E1309" t="s">
        <v>2</v>
      </c>
      <c r="F1309" s="3">
        <v>0</v>
      </c>
      <c r="G1309" s="3">
        <v>0</v>
      </c>
      <c r="H1309" s="3">
        <f t="shared" si="20"/>
        <v>0</v>
      </c>
    </row>
    <row r="1310" spans="1:8" x14ac:dyDescent="0.3">
      <c r="A1310" t="s">
        <v>1451</v>
      </c>
      <c r="B1310" t="s">
        <v>2042</v>
      </c>
      <c r="C1310" t="s">
        <v>2095</v>
      </c>
      <c r="D1310" t="s">
        <v>145</v>
      </c>
      <c r="E1310" t="s">
        <v>1</v>
      </c>
      <c r="F1310" s="3">
        <v>0</v>
      </c>
      <c r="G1310" s="3">
        <v>0</v>
      </c>
      <c r="H1310" s="3">
        <f t="shared" si="20"/>
        <v>0</v>
      </c>
    </row>
    <row r="1311" spans="1:8" x14ac:dyDescent="0.3">
      <c r="A1311" t="s">
        <v>2841</v>
      </c>
      <c r="B1311" t="s">
        <v>2755</v>
      </c>
      <c r="C1311" t="s">
        <v>145</v>
      </c>
      <c r="D1311" t="s">
        <v>145</v>
      </c>
      <c r="E1311" t="s">
        <v>1</v>
      </c>
      <c r="F1311" s="3">
        <v>0</v>
      </c>
      <c r="G1311" s="3">
        <v>0</v>
      </c>
      <c r="H1311" s="3">
        <f t="shared" si="20"/>
        <v>0</v>
      </c>
    </row>
    <row r="1312" spans="1:8" x14ac:dyDescent="0.3">
      <c r="A1312" t="s">
        <v>2841</v>
      </c>
      <c r="B1312" t="s">
        <v>2753</v>
      </c>
      <c r="C1312" t="s">
        <v>2606</v>
      </c>
      <c r="D1312" t="s">
        <v>82</v>
      </c>
      <c r="E1312" t="s">
        <v>1</v>
      </c>
      <c r="F1312" s="3">
        <v>0</v>
      </c>
      <c r="G1312" s="3">
        <v>0</v>
      </c>
      <c r="H1312" s="3">
        <f t="shared" si="20"/>
        <v>0</v>
      </c>
    </row>
    <row r="1313" spans="1:8" x14ac:dyDescent="0.3">
      <c r="A1313" t="s">
        <v>521</v>
      </c>
      <c r="B1313" t="s">
        <v>1659</v>
      </c>
      <c r="C1313" t="s">
        <v>1112</v>
      </c>
      <c r="D1313" t="s">
        <v>84</v>
      </c>
      <c r="E1313" t="s">
        <v>2</v>
      </c>
      <c r="F1313" s="3">
        <v>0</v>
      </c>
      <c r="G1313" s="3">
        <v>0</v>
      </c>
      <c r="H1313" s="3">
        <f t="shared" si="20"/>
        <v>0</v>
      </c>
    </row>
    <row r="1314" spans="1:8" x14ac:dyDescent="0.3">
      <c r="A1314" t="s">
        <v>521</v>
      </c>
      <c r="B1314" t="s">
        <v>1657</v>
      </c>
      <c r="C1314" t="s">
        <v>2370</v>
      </c>
      <c r="D1314" t="s">
        <v>320</v>
      </c>
      <c r="E1314" t="s">
        <v>1</v>
      </c>
      <c r="F1314" s="3">
        <v>0</v>
      </c>
      <c r="G1314" s="3">
        <v>0</v>
      </c>
      <c r="H1314" s="3">
        <f t="shared" si="20"/>
        <v>0</v>
      </c>
    </row>
    <row r="1315" spans="1:8" x14ac:dyDescent="0.3">
      <c r="A1315" t="s">
        <v>521</v>
      </c>
      <c r="B1315" t="s">
        <v>1657</v>
      </c>
      <c r="C1315" t="s">
        <v>2371</v>
      </c>
      <c r="D1315" t="s">
        <v>320</v>
      </c>
      <c r="E1315" t="s">
        <v>1</v>
      </c>
      <c r="F1315" s="3">
        <v>0</v>
      </c>
      <c r="G1315" s="3">
        <v>0</v>
      </c>
      <c r="H1315" s="3">
        <f t="shared" si="20"/>
        <v>0</v>
      </c>
    </row>
    <row r="1316" spans="1:8" x14ac:dyDescent="0.3">
      <c r="A1316" t="s">
        <v>521</v>
      </c>
      <c r="B1316" t="s">
        <v>1657</v>
      </c>
      <c r="C1316" t="s">
        <v>2135</v>
      </c>
      <c r="D1316" t="s">
        <v>320</v>
      </c>
      <c r="E1316" t="s">
        <v>2</v>
      </c>
      <c r="F1316" s="3">
        <v>0</v>
      </c>
      <c r="G1316" s="3">
        <v>0</v>
      </c>
      <c r="H1316" s="3">
        <f t="shared" si="20"/>
        <v>0</v>
      </c>
    </row>
    <row r="1317" spans="1:8" x14ac:dyDescent="0.3">
      <c r="A1317" t="s">
        <v>521</v>
      </c>
      <c r="B1317" t="s">
        <v>1658</v>
      </c>
      <c r="C1317" t="s">
        <v>2135</v>
      </c>
      <c r="D1317" t="s">
        <v>359</v>
      </c>
      <c r="E1317" t="s">
        <v>2</v>
      </c>
      <c r="F1317" s="3">
        <v>0</v>
      </c>
      <c r="G1317" s="3">
        <v>0</v>
      </c>
      <c r="H1317" s="3">
        <f t="shared" si="20"/>
        <v>0</v>
      </c>
    </row>
    <row r="1318" spans="1:8" x14ac:dyDescent="0.3">
      <c r="A1318" t="s">
        <v>2842</v>
      </c>
      <c r="B1318" t="s">
        <v>1657</v>
      </c>
      <c r="C1318" t="s">
        <v>2135</v>
      </c>
      <c r="D1318" t="s">
        <v>320</v>
      </c>
      <c r="E1318" t="s">
        <v>2</v>
      </c>
      <c r="F1318" s="3">
        <v>0</v>
      </c>
      <c r="G1318" s="3">
        <v>0</v>
      </c>
      <c r="H1318" s="3">
        <f t="shared" si="20"/>
        <v>0</v>
      </c>
    </row>
    <row r="1319" spans="1:8" x14ac:dyDescent="0.3">
      <c r="A1319" t="s">
        <v>1452</v>
      </c>
      <c r="B1319" t="s">
        <v>2044</v>
      </c>
      <c r="C1319" t="s">
        <v>1230</v>
      </c>
      <c r="D1319" t="s">
        <v>165</v>
      </c>
      <c r="E1319" t="s">
        <v>1</v>
      </c>
      <c r="F1319" s="3">
        <v>0</v>
      </c>
      <c r="G1319" s="3">
        <v>0</v>
      </c>
      <c r="H1319" s="3">
        <f t="shared" si="20"/>
        <v>0</v>
      </c>
    </row>
    <row r="1320" spans="1:8" x14ac:dyDescent="0.3">
      <c r="A1320" t="s">
        <v>2653</v>
      </c>
      <c r="B1320" t="s">
        <v>981</v>
      </c>
      <c r="C1320" t="s">
        <v>1262</v>
      </c>
      <c r="D1320" t="s">
        <v>190</v>
      </c>
      <c r="E1320" t="s">
        <v>1</v>
      </c>
      <c r="F1320" s="3">
        <v>0</v>
      </c>
      <c r="G1320" s="3">
        <v>0</v>
      </c>
      <c r="H1320" s="3">
        <f t="shared" si="20"/>
        <v>0</v>
      </c>
    </row>
    <row r="1321" spans="1:8" x14ac:dyDescent="0.3">
      <c r="A1321" t="s">
        <v>2653</v>
      </c>
      <c r="B1321" t="s">
        <v>980</v>
      </c>
      <c r="C1321" t="s">
        <v>1263</v>
      </c>
      <c r="D1321" t="s">
        <v>189</v>
      </c>
      <c r="E1321" t="s">
        <v>1</v>
      </c>
      <c r="F1321" s="3">
        <v>0</v>
      </c>
      <c r="G1321" s="3">
        <v>0</v>
      </c>
      <c r="H1321" s="3">
        <f t="shared" si="20"/>
        <v>0</v>
      </c>
    </row>
    <row r="1322" spans="1:8" x14ac:dyDescent="0.3">
      <c r="A1322" t="s">
        <v>637</v>
      </c>
      <c r="B1322" t="s">
        <v>983</v>
      </c>
      <c r="C1322" t="s">
        <v>1111</v>
      </c>
      <c r="D1322" t="s">
        <v>191</v>
      </c>
      <c r="E1322" t="s">
        <v>2</v>
      </c>
      <c r="F1322" s="3">
        <v>0</v>
      </c>
      <c r="G1322" s="3">
        <v>0</v>
      </c>
      <c r="H1322" s="3">
        <f t="shared" si="20"/>
        <v>0</v>
      </c>
    </row>
    <row r="1323" spans="1:8" x14ac:dyDescent="0.3">
      <c r="A1323" t="s">
        <v>1398</v>
      </c>
      <c r="B1323" t="s">
        <v>1871</v>
      </c>
      <c r="C1323" t="s">
        <v>2211</v>
      </c>
      <c r="D1323" t="s">
        <v>168</v>
      </c>
      <c r="E1323" t="s">
        <v>2</v>
      </c>
      <c r="F1323" s="3">
        <v>0</v>
      </c>
      <c r="G1323" s="3">
        <v>0</v>
      </c>
      <c r="H1323" s="3">
        <f t="shared" si="20"/>
        <v>0</v>
      </c>
    </row>
    <row r="1324" spans="1:8" x14ac:dyDescent="0.3">
      <c r="A1324" t="s">
        <v>1398</v>
      </c>
      <c r="B1324" t="s">
        <v>1872</v>
      </c>
      <c r="C1324" t="s">
        <v>2097</v>
      </c>
      <c r="D1324" t="s">
        <v>391</v>
      </c>
      <c r="E1324" t="s">
        <v>2</v>
      </c>
      <c r="F1324" s="3">
        <v>0</v>
      </c>
      <c r="G1324" s="3">
        <v>0</v>
      </c>
      <c r="H1324" s="3">
        <f t="shared" si="20"/>
        <v>0</v>
      </c>
    </row>
    <row r="1325" spans="1:8" x14ac:dyDescent="0.3">
      <c r="A1325" t="s">
        <v>1408</v>
      </c>
      <c r="B1325" t="s">
        <v>1912</v>
      </c>
      <c r="C1325" t="s">
        <v>2222</v>
      </c>
      <c r="D1325" t="s">
        <v>171</v>
      </c>
      <c r="E1325" t="s">
        <v>2</v>
      </c>
      <c r="F1325" s="3">
        <v>0</v>
      </c>
      <c r="G1325" s="3">
        <v>0</v>
      </c>
      <c r="H1325" s="3">
        <f t="shared" si="20"/>
        <v>0</v>
      </c>
    </row>
    <row r="1326" spans="1:8" x14ac:dyDescent="0.3">
      <c r="A1326" t="s">
        <v>1408</v>
      </c>
      <c r="B1326" t="s">
        <v>1912</v>
      </c>
      <c r="C1326" t="s">
        <v>2223</v>
      </c>
      <c r="D1326" t="s">
        <v>52</v>
      </c>
      <c r="E1326" t="s">
        <v>2</v>
      </c>
      <c r="F1326" s="3">
        <v>0</v>
      </c>
      <c r="G1326" s="3">
        <v>0</v>
      </c>
      <c r="H1326" s="3">
        <f t="shared" si="20"/>
        <v>0</v>
      </c>
    </row>
    <row r="1327" spans="1:8" x14ac:dyDescent="0.3">
      <c r="A1327" t="s">
        <v>1408</v>
      </c>
      <c r="B1327" t="s">
        <v>1911</v>
      </c>
      <c r="C1327" t="s">
        <v>2079</v>
      </c>
      <c r="D1327" t="s">
        <v>145</v>
      </c>
      <c r="E1327" t="s">
        <v>1</v>
      </c>
      <c r="F1327" s="3">
        <v>0</v>
      </c>
      <c r="G1327" s="3">
        <v>0</v>
      </c>
      <c r="H1327" s="3">
        <f t="shared" si="20"/>
        <v>0</v>
      </c>
    </row>
    <row r="1328" spans="1:8" x14ac:dyDescent="0.3">
      <c r="A1328" t="s">
        <v>1283</v>
      </c>
      <c r="B1328" t="s">
        <v>1488</v>
      </c>
      <c r="C1328" t="s">
        <v>2091</v>
      </c>
      <c r="D1328" t="s">
        <v>7</v>
      </c>
      <c r="E1328" t="s">
        <v>3</v>
      </c>
      <c r="F1328" s="3">
        <v>0</v>
      </c>
      <c r="G1328" s="3">
        <v>0</v>
      </c>
      <c r="H1328" s="3">
        <f t="shared" si="20"/>
        <v>0</v>
      </c>
    </row>
    <row r="1329" spans="1:8" x14ac:dyDescent="0.3">
      <c r="A1329" t="s">
        <v>1283</v>
      </c>
      <c r="B1329" t="s">
        <v>1489</v>
      </c>
      <c r="C1329" t="s">
        <v>2091</v>
      </c>
      <c r="D1329" t="s">
        <v>376</v>
      </c>
      <c r="E1329" t="s">
        <v>3</v>
      </c>
      <c r="F1329" s="3">
        <v>0</v>
      </c>
      <c r="G1329" s="3">
        <v>0</v>
      </c>
      <c r="H1329" s="3">
        <f t="shared" si="20"/>
        <v>0</v>
      </c>
    </row>
    <row r="1330" spans="1:8" x14ac:dyDescent="0.3">
      <c r="A1330" t="s">
        <v>1283</v>
      </c>
      <c r="B1330" t="s">
        <v>2967</v>
      </c>
      <c r="C1330" t="s">
        <v>3048</v>
      </c>
      <c r="D1330" t="s">
        <v>47</v>
      </c>
      <c r="E1330" t="s">
        <v>2</v>
      </c>
      <c r="F1330" s="3">
        <v>0</v>
      </c>
      <c r="G1330" s="3">
        <v>0</v>
      </c>
      <c r="H1330" s="3">
        <f t="shared" si="20"/>
        <v>0</v>
      </c>
    </row>
    <row r="1331" spans="1:8" x14ac:dyDescent="0.3">
      <c r="A1331" t="s">
        <v>1283</v>
      </c>
      <c r="B1331" t="s">
        <v>2968</v>
      </c>
      <c r="C1331" t="s">
        <v>3049</v>
      </c>
      <c r="D1331" t="s">
        <v>3050</v>
      </c>
      <c r="E1331" t="s">
        <v>2</v>
      </c>
      <c r="F1331" s="3">
        <v>0</v>
      </c>
      <c r="G1331" s="3">
        <v>0</v>
      </c>
      <c r="H1331" s="3">
        <f t="shared" si="20"/>
        <v>0</v>
      </c>
    </row>
    <row r="1332" spans="1:8" x14ac:dyDescent="0.3">
      <c r="A1332" t="s">
        <v>1283</v>
      </c>
      <c r="B1332" t="s">
        <v>1491</v>
      </c>
      <c r="C1332" t="s">
        <v>2092</v>
      </c>
      <c r="D1332" t="s">
        <v>310</v>
      </c>
      <c r="E1332" t="s">
        <v>3</v>
      </c>
      <c r="F1332" s="3">
        <v>0</v>
      </c>
      <c r="G1332" s="3">
        <v>0</v>
      </c>
      <c r="H1332" s="3">
        <f t="shared" si="20"/>
        <v>0</v>
      </c>
    </row>
    <row r="1333" spans="1:8" x14ac:dyDescent="0.3">
      <c r="A1333" t="s">
        <v>1283</v>
      </c>
      <c r="B1333" t="s">
        <v>1490</v>
      </c>
      <c r="C1333" t="s">
        <v>2092</v>
      </c>
      <c r="D1333" t="s">
        <v>2093</v>
      </c>
      <c r="E1333" t="s">
        <v>3</v>
      </c>
      <c r="F1333" s="3">
        <v>0</v>
      </c>
      <c r="G1333" s="3">
        <v>0</v>
      </c>
      <c r="H1333" s="3">
        <f t="shared" si="20"/>
        <v>0</v>
      </c>
    </row>
    <row r="1334" spans="1:8" x14ac:dyDescent="0.3">
      <c r="A1334" t="s">
        <v>1283</v>
      </c>
      <c r="B1334" t="s">
        <v>2966</v>
      </c>
      <c r="C1334" t="s">
        <v>3047</v>
      </c>
      <c r="D1334" t="s">
        <v>12</v>
      </c>
      <c r="E1334" t="s">
        <v>2</v>
      </c>
      <c r="F1334" s="3">
        <v>0</v>
      </c>
      <c r="G1334" s="3">
        <v>0</v>
      </c>
      <c r="H1334" s="3">
        <f t="shared" si="20"/>
        <v>0</v>
      </c>
    </row>
    <row r="1335" spans="1:8" x14ac:dyDescent="0.3">
      <c r="A1335" t="s">
        <v>1348</v>
      </c>
      <c r="B1335" t="s">
        <v>1716</v>
      </c>
      <c r="C1335" t="s">
        <v>1154</v>
      </c>
      <c r="D1335" t="s">
        <v>326</v>
      </c>
      <c r="E1335" t="s">
        <v>2</v>
      </c>
      <c r="F1335" s="3">
        <v>0</v>
      </c>
      <c r="G1335" s="3">
        <v>0</v>
      </c>
      <c r="H1335" s="3">
        <f t="shared" si="20"/>
        <v>0</v>
      </c>
    </row>
    <row r="1336" spans="1:8" x14ac:dyDescent="0.3">
      <c r="A1336" t="s">
        <v>579</v>
      </c>
      <c r="B1336" t="s">
        <v>890</v>
      </c>
      <c r="C1336" t="s">
        <v>145</v>
      </c>
      <c r="D1336" t="s">
        <v>145</v>
      </c>
      <c r="E1336" t="s">
        <v>1</v>
      </c>
      <c r="F1336" s="3">
        <v>0</v>
      </c>
      <c r="G1336" s="3">
        <v>0</v>
      </c>
      <c r="H1336" s="3">
        <f t="shared" si="20"/>
        <v>0</v>
      </c>
    </row>
    <row r="1337" spans="1:8" x14ac:dyDescent="0.3">
      <c r="A1337" t="s">
        <v>1359</v>
      </c>
      <c r="B1337" t="s">
        <v>1746</v>
      </c>
      <c r="C1337" t="s">
        <v>2169</v>
      </c>
      <c r="D1337" t="s">
        <v>254</v>
      </c>
      <c r="E1337" t="s">
        <v>2</v>
      </c>
      <c r="F1337" s="3">
        <v>0</v>
      </c>
      <c r="G1337" s="3">
        <v>0</v>
      </c>
      <c r="H1337" s="3">
        <f t="shared" si="20"/>
        <v>0</v>
      </c>
    </row>
    <row r="1338" spans="1:8" x14ac:dyDescent="0.3">
      <c r="A1338" t="s">
        <v>1360</v>
      </c>
      <c r="B1338" t="s">
        <v>1360</v>
      </c>
      <c r="C1338" t="s">
        <v>2082</v>
      </c>
      <c r="D1338" t="s">
        <v>145</v>
      </c>
      <c r="E1338" t="s">
        <v>4</v>
      </c>
      <c r="F1338" s="3">
        <v>0</v>
      </c>
      <c r="G1338" s="3">
        <v>0</v>
      </c>
      <c r="H1338" s="3">
        <f t="shared" si="20"/>
        <v>0</v>
      </c>
    </row>
    <row r="1339" spans="1:8" x14ac:dyDescent="0.3">
      <c r="A1339" t="s">
        <v>1361</v>
      </c>
      <c r="B1339" t="s">
        <v>1361</v>
      </c>
      <c r="C1339" t="s">
        <v>2082</v>
      </c>
      <c r="D1339" t="s">
        <v>145</v>
      </c>
      <c r="E1339" t="s">
        <v>1</v>
      </c>
      <c r="F1339" s="3">
        <v>0</v>
      </c>
      <c r="G1339" s="3">
        <v>0</v>
      </c>
      <c r="H1339" s="3">
        <f t="shared" si="20"/>
        <v>0</v>
      </c>
    </row>
    <row r="1340" spans="1:8" x14ac:dyDescent="0.3">
      <c r="A1340" t="s">
        <v>2642</v>
      </c>
      <c r="B1340" t="s">
        <v>2780</v>
      </c>
      <c r="C1340" t="s">
        <v>2935</v>
      </c>
      <c r="D1340" t="s">
        <v>127</v>
      </c>
      <c r="E1340" t="s">
        <v>1</v>
      </c>
      <c r="F1340" s="3">
        <v>0</v>
      </c>
      <c r="G1340" s="3">
        <v>0</v>
      </c>
      <c r="H1340" s="3">
        <f t="shared" si="20"/>
        <v>0</v>
      </c>
    </row>
    <row r="1341" spans="1:8" x14ac:dyDescent="0.3">
      <c r="A1341" t="s">
        <v>677</v>
      </c>
      <c r="B1341" t="s">
        <v>1036</v>
      </c>
      <c r="C1341" t="s">
        <v>1224</v>
      </c>
      <c r="D1341" t="s">
        <v>211</v>
      </c>
      <c r="E1341" t="s">
        <v>2</v>
      </c>
      <c r="F1341" s="3">
        <v>0</v>
      </c>
      <c r="G1341" s="3">
        <v>0</v>
      </c>
      <c r="H1341" s="3">
        <f t="shared" si="20"/>
        <v>0</v>
      </c>
    </row>
    <row r="1342" spans="1:8" x14ac:dyDescent="0.3">
      <c r="A1342" t="s">
        <v>2957</v>
      </c>
      <c r="B1342" t="s">
        <v>3019</v>
      </c>
      <c r="C1342" t="s">
        <v>145</v>
      </c>
      <c r="D1342" t="s">
        <v>145</v>
      </c>
      <c r="E1342" t="s">
        <v>1</v>
      </c>
      <c r="F1342" s="3">
        <v>0</v>
      </c>
      <c r="G1342" s="3">
        <v>0</v>
      </c>
      <c r="H1342" s="3">
        <f t="shared" si="20"/>
        <v>0</v>
      </c>
    </row>
    <row r="1343" spans="1:8" x14ac:dyDescent="0.3">
      <c r="A1343" t="s">
        <v>650</v>
      </c>
      <c r="B1343" t="s">
        <v>1873</v>
      </c>
      <c r="C1343" t="s">
        <v>3062</v>
      </c>
      <c r="D1343" t="s">
        <v>357</v>
      </c>
      <c r="E1343" t="s">
        <v>4</v>
      </c>
      <c r="F1343" s="3">
        <v>0</v>
      </c>
      <c r="G1343" s="3">
        <v>0</v>
      </c>
      <c r="H1343" s="3">
        <f t="shared" si="20"/>
        <v>0</v>
      </c>
    </row>
    <row r="1344" spans="1:8" x14ac:dyDescent="0.3">
      <c r="A1344" t="s">
        <v>650</v>
      </c>
      <c r="B1344" t="s">
        <v>1615</v>
      </c>
      <c r="C1344" t="s">
        <v>3062</v>
      </c>
      <c r="D1344" t="s">
        <v>357</v>
      </c>
      <c r="E1344" t="s">
        <v>4</v>
      </c>
      <c r="F1344" s="3">
        <v>0</v>
      </c>
      <c r="G1344" s="3">
        <v>0</v>
      </c>
      <c r="H1344" s="3">
        <f t="shared" si="20"/>
        <v>0</v>
      </c>
    </row>
    <row r="1345" spans="1:8" x14ac:dyDescent="0.3">
      <c r="A1345" t="s">
        <v>650</v>
      </c>
      <c r="B1345" t="s">
        <v>1580</v>
      </c>
      <c r="C1345" t="s">
        <v>3062</v>
      </c>
      <c r="D1345" t="s">
        <v>357</v>
      </c>
      <c r="E1345" t="s">
        <v>4</v>
      </c>
      <c r="F1345" s="3">
        <v>0</v>
      </c>
      <c r="G1345" s="3">
        <v>0</v>
      </c>
      <c r="H1345" s="3">
        <f t="shared" si="20"/>
        <v>0</v>
      </c>
    </row>
    <row r="1346" spans="1:8" x14ac:dyDescent="0.3">
      <c r="A1346" t="s">
        <v>1314</v>
      </c>
      <c r="B1346" t="s">
        <v>1586</v>
      </c>
      <c r="C1346" t="s">
        <v>2355</v>
      </c>
      <c r="D1346" t="s">
        <v>245</v>
      </c>
      <c r="E1346" t="s">
        <v>1</v>
      </c>
      <c r="F1346" s="3">
        <v>0.01</v>
      </c>
      <c r="G1346" s="3">
        <v>0</v>
      </c>
      <c r="H1346" s="3">
        <f t="shared" ref="H1346:H1409" si="21">F1346-G1346</f>
        <v>0.01</v>
      </c>
    </row>
    <row r="1347" spans="1:8" x14ac:dyDescent="0.3">
      <c r="A1347" t="s">
        <v>1397</v>
      </c>
      <c r="B1347" t="s">
        <v>1870</v>
      </c>
      <c r="C1347" t="s">
        <v>2210</v>
      </c>
      <c r="D1347" t="s">
        <v>51</v>
      </c>
      <c r="E1347" t="s">
        <v>2</v>
      </c>
      <c r="F1347" s="3">
        <v>0.02</v>
      </c>
      <c r="G1347" s="3">
        <v>0</v>
      </c>
      <c r="H1347" s="3">
        <f t="shared" si="21"/>
        <v>0.02</v>
      </c>
    </row>
    <row r="1348" spans="1:8" x14ac:dyDescent="0.3">
      <c r="A1348" t="s">
        <v>1373</v>
      </c>
      <c r="B1348" t="s">
        <v>1773</v>
      </c>
      <c r="C1348" t="s">
        <v>2360</v>
      </c>
      <c r="D1348" t="s">
        <v>263</v>
      </c>
      <c r="E1348" t="s">
        <v>1</v>
      </c>
      <c r="F1348" s="3">
        <v>0.24</v>
      </c>
      <c r="G1348" s="3">
        <v>0</v>
      </c>
      <c r="H1348" s="3">
        <f t="shared" si="21"/>
        <v>0.24</v>
      </c>
    </row>
    <row r="1349" spans="1:8" x14ac:dyDescent="0.3">
      <c r="A1349" t="s">
        <v>1379</v>
      </c>
      <c r="B1349" t="s">
        <v>1788</v>
      </c>
      <c r="C1349" t="s">
        <v>1256</v>
      </c>
      <c r="D1349" t="s">
        <v>267</v>
      </c>
      <c r="E1349" t="s">
        <v>1</v>
      </c>
      <c r="F1349" s="3">
        <v>0.28000000000000003</v>
      </c>
      <c r="G1349" s="3">
        <v>0</v>
      </c>
      <c r="H1349" s="3">
        <f t="shared" si="21"/>
        <v>0.28000000000000003</v>
      </c>
    </row>
    <row r="1350" spans="1:8" x14ac:dyDescent="0.3">
      <c r="A1350" t="s">
        <v>1345</v>
      </c>
      <c r="B1350" t="s">
        <v>846</v>
      </c>
      <c r="C1350" t="s">
        <v>1248</v>
      </c>
      <c r="D1350" t="s">
        <v>107</v>
      </c>
      <c r="E1350" t="s">
        <v>1</v>
      </c>
      <c r="F1350" s="3">
        <v>0</v>
      </c>
      <c r="G1350" s="3">
        <v>-1</v>
      </c>
      <c r="H1350" s="3">
        <f t="shared" si="21"/>
        <v>1</v>
      </c>
    </row>
    <row r="1351" spans="1:8" x14ac:dyDescent="0.3">
      <c r="A1351" t="s">
        <v>1305</v>
      </c>
      <c r="B1351" t="s">
        <v>1565</v>
      </c>
      <c r="C1351" t="s">
        <v>2114</v>
      </c>
      <c r="D1351" t="s">
        <v>377</v>
      </c>
      <c r="E1351" t="s">
        <v>2</v>
      </c>
      <c r="F1351" s="3">
        <v>132.12</v>
      </c>
      <c r="G1351" s="3">
        <v>0</v>
      </c>
      <c r="H1351" s="3">
        <f t="shared" si="21"/>
        <v>132.12</v>
      </c>
    </row>
    <row r="1352" spans="1:8" x14ac:dyDescent="0.3">
      <c r="A1352" t="s">
        <v>531</v>
      </c>
      <c r="B1352" t="s">
        <v>816</v>
      </c>
      <c r="C1352" t="s">
        <v>1246</v>
      </c>
      <c r="D1352" t="s">
        <v>92</v>
      </c>
      <c r="E1352" t="s">
        <v>1</v>
      </c>
      <c r="F1352" s="3">
        <v>483.6</v>
      </c>
      <c r="G1352" s="3">
        <v>0</v>
      </c>
      <c r="H1352" s="3">
        <f t="shared" si="21"/>
        <v>483.6</v>
      </c>
    </row>
    <row r="1353" spans="1:8" x14ac:dyDescent="0.3">
      <c r="A1353" t="s">
        <v>2953</v>
      </c>
      <c r="B1353" t="s">
        <v>3010</v>
      </c>
      <c r="C1353" t="s">
        <v>3083</v>
      </c>
      <c r="D1353" t="s">
        <v>3084</v>
      </c>
      <c r="E1353" t="s">
        <v>4</v>
      </c>
      <c r="F1353" s="3">
        <v>524.86</v>
      </c>
      <c r="G1353" s="3">
        <v>0</v>
      </c>
      <c r="H1353" s="3">
        <f t="shared" si="21"/>
        <v>524.86</v>
      </c>
    </row>
    <row r="1354" spans="1:8" x14ac:dyDescent="0.3">
      <c r="A1354" t="s">
        <v>449</v>
      </c>
      <c r="B1354" t="s">
        <v>1469</v>
      </c>
      <c r="C1354" t="s">
        <v>2080</v>
      </c>
      <c r="D1354" t="s">
        <v>9</v>
      </c>
      <c r="E1354" t="s">
        <v>2</v>
      </c>
      <c r="F1354" s="3">
        <v>716.38</v>
      </c>
      <c r="G1354" s="3">
        <v>0</v>
      </c>
      <c r="H1354" s="3">
        <f t="shared" si="21"/>
        <v>716.38</v>
      </c>
    </row>
    <row r="1355" spans="1:8" x14ac:dyDescent="0.3">
      <c r="A1355" t="s">
        <v>1386</v>
      </c>
      <c r="B1355" t="s">
        <v>1810</v>
      </c>
      <c r="C1355" t="s">
        <v>2402</v>
      </c>
      <c r="D1355" t="s">
        <v>388</v>
      </c>
      <c r="E1355" t="s">
        <v>1</v>
      </c>
      <c r="F1355" s="3">
        <v>890.12</v>
      </c>
      <c r="G1355" s="3">
        <v>0</v>
      </c>
      <c r="H1355" s="3">
        <f t="shared" si="21"/>
        <v>890.12</v>
      </c>
    </row>
    <row r="1356" spans="1:8" x14ac:dyDescent="0.3">
      <c r="A1356" t="s">
        <v>1295</v>
      </c>
      <c r="B1356" t="s">
        <v>1529</v>
      </c>
      <c r="C1356" t="s">
        <v>2356</v>
      </c>
      <c r="D1356" t="s">
        <v>123</v>
      </c>
      <c r="E1356" t="s">
        <v>1</v>
      </c>
      <c r="F1356" s="3">
        <v>1225.43</v>
      </c>
      <c r="G1356" s="3">
        <v>0</v>
      </c>
      <c r="H1356" s="3">
        <f t="shared" si="21"/>
        <v>1225.43</v>
      </c>
    </row>
    <row r="1357" spans="1:8" x14ac:dyDescent="0.3">
      <c r="A1357" t="s">
        <v>1279</v>
      </c>
      <c r="B1357" t="s">
        <v>698</v>
      </c>
      <c r="C1357" t="s">
        <v>1054</v>
      </c>
      <c r="D1357" t="s">
        <v>12</v>
      </c>
      <c r="E1357" t="s">
        <v>2</v>
      </c>
      <c r="F1357" s="3">
        <v>1430.81</v>
      </c>
      <c r="G1357" s="3">
        <v>0</v>
      </c>
      <c r="H1357" s="3">
        <f t="shared" si="21"/>
        <v>1430.81</v>
      </c>
    </row>
    <row r="1358" spans="1:8" x14ac:dyDescent="0.3">
      <c r="A1358" t="s">
        <v>1440</v>
      </c>
      <c r="B1358" t="s">
        <v>1990</v>
      </c>
      <c r="C1358" t="s">
        <v>2257</v>
      </c>
      <c r="D1358" t="s">
        <v>30</v>
      </c>
      <c r="E1358" t="s">
        <v>3</v>
      </c>
      <c r="F1358" s="3">
        <v>1527.47</v>
      </c>
      <c r="G1358" s="3">
        <v>0</v>
      </c>
      <c r="H1358" s="3">
        <f t="shared" si="21"/>
        <v>1527.47</v>
      </c>
    </row>
    <row r="1359" spans="1:8" x14ac:dyDescent="0.3">
      <c r="A1359" t="s">
        <v>555</v>
      </c>
      <c r="B1359" t="s">
        <v>1709</v>
      </c>
      <c r="C1359" t="s">
        <v>2146</v>
      </c>
      <c r="D1359" t="s">
        <v>90</v>
      </c>
      <c r="E1359" t="s">
        <v>3</v>
      </c>
      <c r="F1359" s="3">
        <v>1647.16</v>
      </c>
      <c r="G1359" s="3">
        <v>0</v>
      </c>
      <c r="H1359" s="3">
        <f t="shared" si="21"/>
        <v>1647.16</v>
      </c>
    </row>
    <row r="1360" spans="1:8" x14ac:dyDescent="0.3">
      <c r="A1360" t="s">
        <v>650</v>
      </c>
      <c r="B1360" t="s">
        <v>1616</v>
      </c>
      <c r="C1360" t="s">
        <v>2124</v>
      </c>
      <c r="D1360" t="s">
        <v>357</v>
      </c>
      <c r="E1360" t="s">
        <v>4</v>
      </c>
      <c r="F1360" s="3">
        <v>2083.527</v>
      </c>
      <c r="G1360" s="3">
        <v>0</v>
      </c>
      <c r="H1360" s="3">
        <f t="shared" si="21"/>
        <v>2083.527</v>
      </c>
    </row>
    <row r="1361" spans="1:8" x14ac:dyDescent="0.3">
      <c r="A1361" t="s">
        <v>1340</v>
      </c>
      <c r="B1361" t="s">
        <v>1674</v>
      </c>
      <c r="C1361" t="s">
        <v>1242</v>
      </c>
      <c r="D1361" t="s">
        <v>87</v>
      </c>
      <c r="E1361" t="s">
        <v>1</v>
      </c>
      <c r="F1361" s="3">
        <v>2461.4</v>
      </c>
      <c r="G1361" s="3">
        <v>0</v>
      </c>
      <c r="H1361" s="3">
        <f t="shared" si="21"/>
        <v>2461.4</v>
      </c>
    </row>
    <row r="1362" spans="1:8" x14ac:dyDescent="0.3">
      <c r="A1362" t="s">
        <v>1306</v>
      </c>
      <c r="B1362" t="s">
        <v>1569</v>
      </c>
      <c r="C1362" t="s">
        <v>2116</v>
      </c>
      <c r="D1362" t="s">
        <v>2117</v>
      </c>
      <c r="E1362" t="s">
        <v>226</v>
      </c>
      <c r="F1362" s="3">
        <v>2535.7962000000002</v>
      </c>
      <c r="G1362" s="3">
        <v>0</v>
      </c>
      <c r="H1362" s="3">
        <f t="shared" si="21"/>
        <v>2535.7962000000002</v>
      </c>
    </row>
    <row r="1363" spans="1:8" x14ac:dyDescent="0.3">
      <c r="A1363" t="s">
        <v>1445</v>
      </c>
      <c r="B1363" t="s">
        <v>1999</v>
      </c>
      <c r="C1363" t="s">
        <v>2294</v>
      </c>
      <c r="D1363" t="s">
        <v>2275</v>
      </c>
      <c r="E1363" t="s">
        <v>1</v>
      </c>
      <c r="F1363" s="3">
        <v>3032.61</v>
      </c>
      <c r="G1363" s="3">
        <v>0</v>
      </c>
      <c r="H1363" s="3">
        <f t="shared" si="21"/>
        <v>3032.61</v>
      </c>
    </row>
    <row r="1364" spans="1:8" x14ac:dyDescent="0.3">
      <c r="A1364" t="s">
        <v>1313</v>
      </c>
      <c r="B1364" t="s">
        <v>1585</v>
      </c>
      <c r="C1364" t="s">
        <v>2125</v>
      </c>
      <c r="D1364" t="s">
        <v>312</v>
      </c>
      <c r="E1364" t="s">
        <v>2</v>
      </c>
      <c r="F1364" s="3">
        <v>3380.25</v>
      </c>
      <c r="G1364" s="3">
        <v>0</v>
      </c>
      <c r="H1364" s="3">
        <f t="shared" si="21"/>
        <v>3380.25</v>
      </c>
    </row>
    <row r="1365" spans="1:8" x14ac:dyDescent="0.3">
      <c r="A1365" t="s">
        <v>1319</v>
      </c>
      <c r="B1365" t="s">
        <v>1614</v>
      </c>
      <c r="C1365" t="s">
        <v>2116</v>
      </c>
      <c r="D1365" t="s">
        <v>2117</v>
      </c>
      <c r="E1365" t="s">
        <v>226</v>
      </c>
      <c r="F1365" s="3">
        <v>3501.8137999999999</v>
      </c>
      <c r="G1365" s="3">
        <v>0</v>
      </c>
      <c r="H1365" s="3">
        <f t="shared" si="21"/>
        <v>3501.8137999999999</v>
      </c>
    </row>
    <row r="1366" spans="1:8" x14ac:dyDescent="0.3">
      <c r="A1366" t="s">
        <v>1388</v>
      </c>
      <c r="B1366" t="s">
        <v>1823</v>
      </c>
      <c r="C1366" t="s">
        <v>2156</v>
      </c>
      <c r="D1366" t="s">
        <v>175</v>
      </c>
      <c r="E1366" t="s">
        <v>2</v>
      </c>
      <c r="F1366" s="3">
        <v>4058.24</v>
      </c>
      <c r="G1366" s="3">
        <v>0</v>
      </c>
      <c r="H1366" s="3">
        <f t="shared" si="21"/>
        <v>4058.24</v>
      </c>
    </row>
    <row r="1367" spans="1:8" x14ac:dyDescent="0.3">
      <c r="A1367" t="s">
        <v>1362</v>
      </c>
      <c r="B1367" t="s">
        <v>1751</v>
      </c>
      <c r="C1367" t="s">
        <v>2171</v>
      </c>
      <c r="D1367" t="s">
        <v>331</v>
      </c>
      <c r="E1367" t="s">
        <v>2</v>
      </c>
      <c r="F1367" s="3">
        <v>4084.56</v>
      </c>
      <c r="G1367" s="3">
        <v>0</v>
      </c>
      <c r="H1367" s="3">
        <f t="shared" si="21"/>
        <v>4084.56</v>
      </c>
    </row>
    <row r="1368" spans="1:8" x14ac:dyDescent="0.3">
      <c r="A1368" t="s">
        <v>1444</v>
      </c>
      <c r="B1368" t="s">
        <v>2020</v>
      </c>
      <c r="C1368" t="s">
        <v>2288</v>
      </c>
      <c r="D1368" t="s">
        <v>70</v>
      </c>
      <c r="E1368" t="s">
        <v>1</v>
      </c>
      <c r="F1368" s="3">
        <v>4699.04</v>
      </c>
      <c r="G1368" s="3">
        <v>0</v>
      </c>
      <c r="H1368" s="3">
        <f t="shared" si="21"/>
        <v>4699.04</v>
      </c>
    </row>
    <row r="1369" spans="1:8" x14ac:dyDescent="0.3">
      <c r="A1369" t="s">
        <v>1366</v>
      </c>
      <c r="B1369" t="s">
        <v>1758</v>
      </c>
      <c r="C1369" t="s">
        <v>2355</v>
      </c>
      <c r="D1369" t="s">
        <v>258</v>
      </c>
      <c r="E1369" t="s">
        <v>1</v>
      </c>
      <c r="F1369" s="3">
        <v>5331.41</v>
      </c>
      <c r="G1369" s="3">
        <v>0</v>
      </c>
      <c r="H1369" s="3">
        <f t="shared" si="21"/>
        <v>5331.41</v>
      </c>
    </row>
    <row r="1370" spans="1:8" x14ac:dyDescent="0.3">
      <c r="A1370" t="s">
        <v>1384</v>
      </c>
      <c r="B1370" t="s">
        <v>1808</v>
      </c>
      <c r="C1370" t="s">
        <v>2191</v>
      </c>
      <c r="D1370" t="s">
        <v>2192</v>
      </c>
      <c r="E1370" t="s">
        <v>4</v>
      </c>
      <c r="F1370" s="3">
        <v>5520.17</v>
      </c>
      <c r="G1370" s="3">
        <v>0</v>
      </c>
      <c r="H1370" s="3">
        <f t="shared" si="21"/>
        <v>5520.17</v>
      </c>
    </row>
    <row r="1371" spans="1:8" x14ac:dyDescent="0.3">
      <c r="A1371" t="s">
        <v>580</v>
      </c>
      <c r="B1371" t="s">
        <v>1788</v>
      </c>
      <c r="C1371" t="s">
        <v>1256</v>
      </c>
      <c r="D1371" t="s">
        <v>267</v>
      </c>
      <c r="E1371" t="s">
        <v>1</v>
      </c>
      <c r="F1371" s="3">
        <v>0</v>
      </c>
      <c r="G1371" s="3">
        <v>-5798</v>
      </c>
      <c r="H1371" s="3">
        <f t="shared" si="21"/>
        <v>5798</v>
      </c>
    </row>
    <row r="1372" spans="1:8" x14ac:dyDescent="0.3">
      <c r="A1372" t="s">
        <v>1446</v>
      </c>
      <c r="B1372" t="s">
        <v>2033</v>
      </c>
      <c r="C1372" t="s">
        <v>2300</v>
      </c>
      <c r="D1372" t="s">
        <v>175</v>
      </c>
      <c r="E1372" t="s">
        <v>3</v>
      </c>
      <c r="F1372" s="3">
        <v>5840.41</v>
      </c>
      <c r="G1372" s="3">
        <v>0</v>
      </c>
      <c r="H1372" s="3">
        <f t="shared" si="21"/>
        <v>5840.41</v>
      </c>
    </row>
    <row r="1373" spans="1:8" x14ac:dyDescent="0.3">
      <c r="A1373" t="s">
        <v>1447</v>
      </c>
      <c r="B1373" t="s">
        <v>1012</v>
      </c>
      <c r="C1373" t="s">
        <v>1208</v>
      </c>
      <c r="D1373" t="s">
        <v>202</v>
      </c>
      <c r="E1373" t="s">
        <v>2</v>
      </c>
      <c r="F1373" s="3">
        <v>335492.49</v>
      </c>
      <c r="G1373" s="3">
        <v>325657</v>
      </c>
      <c r="H1373" s="3">
        <f t="shared" si="21"/>
        <v>9835.4899999999907</v>
      </c>
    </row>
    <row r="1374" spans="1:8" x14ac:dyDescent="0.3">
      <c r="A1374" t="s">
        <v>1446</v>
      </c>
      <c r="B1374" t="s">
        <v>2009</v>
      </c>
      <c r="C1374" t="s">
        <v>2297</v>
      </c>
      <c r="D1374" t="s">
        <v>2278</v>
      </c>
      <c r="E1374" t="s">
        <v>1</v>
      </c>
      <c r="F1374" s="3">
        <v>10326.61</v>
      </c>
      <c r="G1374" s="3">
        <v>0</v>
      </c>
      <c r="H1374" s="3">
        <f t="shared" si="21"/>
        <v>10326.61</v>
      </c>
    </row>
    <row r="1375" spans="1:8" x14ac:dyDescent="0.3">
      <c r="A1375" t="s">
        <v>1405</v>
      </c>
      <c r="B1375" t="s">
        <v>1903</v>
      </c>
      <c r="C1375" t="s">
        <v>2210</v>
      </c>
      <c r="D1375" t="s">
        <v>335</v>
      </c>
      <c r="E1375" t="s">
        <v>2</v>
      </c>
      <c r="F1375" s="3">
        <v>11408.09</v>
      </c>
      <c r="G1375" s="3">
        <v>0</v>
      </c>
      <c r="H1375" s="3">
        <f t="shared" si="21"/>
        <v>11408.09</v>
      </c>
    </row>
    <row r="1376" spans="1:8" x14ac:dyDescent="0.3">
      <c r="A1376" t="s">
        <v>521</v>
      </c>
      <c r="B1376" t="s">
        <v>1658</v>
      </c>
      <c r="C1376" t="s">
        <v>2371</v>
      </c>
      <c r="D1376" t="s">
        <v>359</v>
      </c>
      <c r="E1376" t="s">
        <v>1</v>
      </c>
      <c r="F1376" s="3">
        <v>11746.79</v>
      </c>
      <c r="G1376" s="3">
        <v>0</v>
      </c>
      <c r="H1376" s="3">
        <f t="shared" si="21"/>
        <v>11746.79</v>
      </c>
    </row>
    <row r="1377" spans="1:8" x14ac:dyDescent="0.3">
      <c r="A1377" t="s">
        <v>1442</v>
      </c>
      <c r="B1377" t="s">
        <v>1997</v>
      </c>
      <c r="C1377" t="s">
        <v>2265</v>
      </c>
      <c r="D1377" t="s">
        <v>302</v>
      </c>
      <c r="E1377" t="s">
        <v>2</v>
      </c>
      <c r="F1377" s="3">
        <v>12332.75</v>
      </c>
      <c r="G1377" s="3">
        <v>0</v>
      </c>
      <c r="H1377" s="3">
        <f t="shared" si="21"/>
        <v>12332.75</v>
      </c>
    </row>
    <row r="1378" spans="1:8" x14ac:dyDescent="0.3">
      <c r="A1378" t="s">
        <v>1387</v>
      </c>
      <c r="B1378" t="s">
        <v>1817</v>
      </c>
      <c r="C1378" t="s">
        <v>2146</v>
      </c>
      <c r="D1378" t="s">
        <v>389</v>
      </c>
      <c r="E1378" t="s">
        <v>3</v>
      </c>
      <c r="F1378" s="3">
        <v>12452.5</v>
      </c>
      <c r="G1378" s="3">
        <v>0</v>
      </c>
      <c r="H1378" s="3">
        <f t="shared" si="21"/>
        <v>12452.5</v>
      </c>
    </row>
    <row r="1379" spans="1:8" x14ac:dyDescent="0.3">
      <c r="A1379" t="s">
        <v>549</v>
      </c>
      <c r="B1379" t="s">
        <v>1699</v>
      </c>
      <c r="C1379" t="s">
        <v>2149</v>
      </c>
      <c r="D1379" t="s">
        <v>111</v>
      </c>
      <c r="E1379" t="s">
        <v>2</v>
      </c>
      <c r="F1379" s="3">
        <v>12988.96</v>
      </c>
      <c r="G1379" s="3">
        <v>0</v>
      </c>
      <c r="H1379" s="3">
        <f t="shared" si="21"/>
        <v>12988.96</v>
      </c>
    </row>
    <row r="1380" spans="1:8" x14ac:dyDescent="0.3">
      <c r="A1380" t="s">
        <v>650</v>
      </c>
      <c r="B1380" t="s">
        <v>1623</v>
      </c>
      <c r="C1380" t="s">
        <v>2367</v>
      </c>
      <c r="D1380" t="s">
        <v>358</v>
      </c>
      <c r="E1380" t="s">
        <v>1</v>
      </c>
      <c r="F1380" s="3">
        <v>13414.2</v>
      </c>
      <c r="G1380" s="3">
        <v>0</v>
      </c>
      <c r="H1380" s="3">
        <f t="shared" si="21"/>
        <v>13414.2</v>
      </c>
    </row>
    <row r="1381" spans="1:8" x14ac:dyDescent="0.3">
      <c r="A1381" t="s">
        <v>1409</v>
      </c>
      <c r="B1381" t="s">
        <v>1914</v>
      </c>
      <c r="C1381" t="s">
        <v>2224</v>
      </c>
      <c r="D1381" t="s">
        <v>337</v>
      </c>
      <c r="E1381" t="s">
        <v>2</v>
      </c>
      <c r="F1381" s="3">
        <v>14760.8</v>
      </c>
      <c r="G1381" s="3">
        <v>0</v>
      </c>
      <c r="H1381" s="3">
        <f t="shared" si="21"/>
        <v>14760.8</v>
      </c>
    </row>
    <row r="1382" spans="1:8" x14ac:dyDescent="0.3">
      <c r="A1382" t="s">
        <v>1359</v>
      </c>
      <c r="B1382" t="s">
        <v>1745</v>
      </c>
      <c r="C1382" t="s">
        <v>2361</v>
      </c>
      <c r="D1382" t="s">
        <v>254</v>
      </c>
      <c r="E1382" t="s">
        <v>1</v>
      </c>
      <c r="F1382" s="3">
        <v>14828.93</v>
      </c>
      <c r="G1382" s="3">
        <v>0</v>
      </c>
      <c r="H1382" s="3">
        <f t="shared" si="21"/>
        <v>14828.93</v>
      </c>
    </row>
    <row r="1383" spans="1:8" x14ac:dyDescent="0.3">
      <c r="A1383" t="s">
        <v>662</v>
      </c>
      <c r="B1383" t="s">
        <v>2040</v>
      </c>
      <c r="C1383" t="s">
        <v>2306</v>
      </c>
      <c r="D1383" t="s">
        <v>47</v>
      </c>
      <c r="E1383" t="s">
        <v>2</v>
      </c>
      <c r="F1383" s="3">
        <v>14928.89</v>
      </c>
      <c r="G1383" s="3">
        <v>0</v>
      </c>
      <c r="H1383" s="3">
        <f t="shared" si="21"/>
        <v>14928.89</v>
      </c>
    </row>
    <row r="1384" spans="1:8" x14ac:dyDescent="0.3">
      <c r="A1384" t="s">
        <v>1350</v>
      </c>
      <c r="B1384" t="s">
        <v>1719</v>
      </c>
      <c r="C1384" t="s">
        <v>2383</v>
      </c>
      <c r="D1384" t="s">
        <v>118</v>
      </c>
      <c r="E1384" t="s">
        <v>1</v>
      </c>
      <c r="F1384" s="3">
        <v>15249.79</v>
      </c>
      <c r="G1384" s="3">
        <v>0</v>
      </c>
      <c r="H1384" s="3">
        <f t="shared" si="21"/>
        <v>15249.79</v>
      </c>
    </row>
    <row r="1385" spans="1:8" x14ac:dyDescent="0.3">
      <c r="A1385" t="s">
        <v>650</v>
      </c>
      <c r="B1385" t="s">
        <v>1582</v>
      </c>
      <c r="C1385" t="s">
        <v>2124</v>
      </c>
      <c r="D1385" t="s">
        <v>357</v>
      </c>
      <c r="E1385" t="s">
        <v>4</v>
      </c>
      <c r="F1385" s="3">
        <v>18751.742999999999</v>
      </c>
      <c r="G1385" s="3">
        <v>0</v>
      </c>
      <c r="H1385" s="3">
        <f t="shared" si="21"/>
        <v>18751.742999999999</v>
      </c>
    </row>
    <row r="1386" spans="1:8" x14ac:dyDescent="0.3">
      <c r="A1386" t="s">
        <v>1365</v>
      </c>
      <c r="B1386" t="s">
        <v>1757</v>
      </c>
      <c r="C1386" t="s">
        <v>2389</v>
      </c>
      <c r="D1386" t="s">
        <v>386</v>
      </c>
      <c r="E1386" t="s">
        <v>1</v>
      </c>
      <c r="F1386" s="3">
        <v>19007.86</v>
      </c>
      <c r="G1386" s="3">
        <v>0</v>
      </c>
      <c r="H1386" s="3">
        <f t="shared" si="21"/>
        <v>19007.86</v>
      </c>
    </row>
    <row r="1387" spans="1:8" x14ac:dyDescent="0.3">
      <c r="A1387" t="s">
        <v>1295</v>
      </c>
      <c r="B1387" t="s">
        <v>1529</v>
      </c>
      <c r="C1387" t="s">
        <v>2357</v>
      </c>
      <c r="D1387" t="s">
        <v>123</v>
      </c>
      <c r="E1387" t="s">
        <v>1</v>
      </c>
      <c r="F1387" s="3">
        <v>19929.71</v>
      </c>
      <c r="G1387" s="3">
        <v>0</v>
      </c>
      <c r="H1387" s="3">
        <f t="shared" si="21"/>
        <v>19929.71</v>
      </c>
    </row>
    <row r="1388" spans="1:8" x14ac:dyDescent="0.3">
      <c r="A1388" t="s">
        <v>1367</v>
      </c>
      <c r="B1388" t="s">
        <v>1762</v>
      </c>
      <c r="C1388" t="s">
        <v>2174</v>
      </c>
      <c r="D1388" t="s">
        <v>259</v>
      </c>
      <c r="E1388" t="s">
        <v>4</v>
      </c>
      <c r="F1388" s="3">
        <v>20808.919999999998</v>
      </c>
      <c r="G1388" s="3">
        <v>0</v>
      </c>
      <c r="H1388" s="3">
        <f t="shared" si="21"/>
        <v>20808.919999999998</v>
      </c>
    </row>
    <row r="1389" spans="1:8" x14ac:dyDescent="0.3">
      <c r="A1389" t="s">
        <v>662</v>
      </c>
      <c r="B1389" t="s">
        <v>2039</v>
      </c>
      <c r="C1389" t="s">
        <v>2305</v>
      </c>
      <c r="D1389" t="s">
        <v>302</v>
      </c>
      <c r="E1389" t="s">
        <v>2</v>
      </c>
      <c r="F1389" s="3">
        <v>21323.13</v>
      </c>
      <c r="G1389" s="3">
        <v>0</v>
      </c>
      <c r="H1389" s="3">
        <f t="shared" si="21"/>
        <v>21323.13</v>
      </c>
    </row>
    <row r="1390" spans="1:8" x14ac:dyDescent="0.3">
      <c r="A1390" t="s">
        <v>1379</v>
      </c>
      <c r="B1390" t="s">
        <v>1790</v>
      </c>
      <c r="C1390" t="s">
        <v>1256</v>
      </c>
      <c r="D1390" t="s">
        <v>197</v>
      </c>
      <c r="E1390" t="s">
        <v>1</v>
      </c>
      <c r="F1390" s="3">
        <v>21908.959999999999</v>
      </c>
      <c r="G1390" s="3">
        <v>0</v>
      </c>
      <c r="H1390" s="3">
        <f t="shared" si="21"/>
        <v>21908.959999999999</v>
      </c>
    </row>
    <row r="1391" spans="1:8" x14ac:dyDescent="0.3">
      <c r="A1391" t="s">
        <v>1452</v>
      </c>
      <c r="B1391" t="s">
        <v>2044</v>
      </c>
      <c r="C1391" t="s">
        <v>1208</v>
      </c>
      <c r="D1391" t="s">
        <v>125</v>
      </c>
      <c r="E1391" t="s">
        <v>2</v>
      </c>
      <c r="F1391" s="3">
        <v>22708.32</v>
      </c>
      <c r="G1391" s="3">
        <v>0</v>
      </c>
      <c r="H1391" s="3">
        <f t="shared" si="21"/>
        <v>22708.32</v>
      </c>
    </row>
    <row r="1392" spans="1:8" x14ac:dyDescent="0.3">
      <c r="A1392" t="s">
        <v>1283</v>
      </c>
      <c r="B1392" t="s">
        <v>1483</v>
      </c>
      <c r="C1392" t="s">
        <v>2089</v>
      </c>
      <c r="D1392" t="s">
        <v>8</v>
      </c>
      <c r="E1392" t="s">
        <v>3</v>
      </c>
      <c r="F1392" s="3">
        <v>23238.84</v>
      </c>
      <c r="G1392" s="3">
        <v>0</v>
      </c>
      <c r="H1392" s="3">
        <f t="shared" si="21"/>
        <v>23238.84</v>
      </c>
    </row>
    <row r="1393" spans="1:8" x14ac:dyDescent="0.3">
      <c r="A1393" t="s">
        <v>1305</v>
      </c>
      <c r="B1393" t="s">
        <v>1562</v>
      </c>
      <c r="C1393" t="s">
        <v>2112</v>
      </c>
      <c r="D1393" t="s">
        <v>355</v>
      </c>
      <c r="E1393" t="s">
        <v>3</v>
      </c>
      <c r="F1393" s="3">
        <v>27630.19</v>
      </c>
      <c r="G1393" s="3">
        <v>0</v>
      </c>
      <c r="H1393" s="3">
        <f t="shared" si="21"/>
        <v>27630.19</v>
      </c>
    </row>
    <row r="1394" spans="1:8" x14ac:dyDescent="0.3">
      <c r="A1394" t="s">
        <v>555</v>
      </c>
      <c r="B1394" t="s">
        <v>1707</v>
      </c>
      <c r="C1394" t="s">
        <v>2151</v>
      </c>
      <c r="D1394" t="s">
        <v>323</v>
      </c>
      <c r="E1394" t="s">
        <v>3</v>
      </c>
      <c r="F1394" s="3">
        <v>29188.3</v>
      </c>
      <c r="G1394" s="3">
        <v>0</v>
      </c>
      <c r="H1394" s="3">
        <f t="shared" si="21"/>
        <v>29188.3</v>
      </c>
    </row>
    <row r="1395" spans="1:8" x14ac:dyDescent="0.3">
      <c r="A1395" t="s">
        <v>1462</v>
      </c>
      <c r="B1395" t="s">
        <v>2077</v>
      </c>
      <c r="C1395" t="s">
        <v>2336</v>
      </c>
      <c r="D1395" t="s">
        <v>65</v>
      </c>
      <c r="E1395" t="s">
        <v>4</v>
      </c>
      <c r="F1395" s="3">
        <v>31147.23</v>
      </c>
      <c r="G1395" s="3">
        <v>0</v>
      </c>
      <c r="H1395" s="3">
        <f t="shared" si="21"/>
        <v>31147.23</v>
      </c>
    </row>
    <row r="1396" spans="1:8" x14ac:dyDescent="0.3">
      <c r="A1396" t="s">
        <v>1452</v>
      </c>
      <c r="B1396" t="s">
        <v>2043</v>
      </c>
      <c r="C1396" t="s">
        <v>2308</v>
      </c>
      <c r="D1396" t="s">
        <v>165</v>
      </c>
      <c r="E1396" t="s">
        <v>3</v>
      </c>
      <c r="F1396" s="3">
        <v>32216.32</v>
      </c>
      <c r="G1396" s="3">
        <v>0</v>
      </c>
      <c r="H1396" s="3">
        <f t="shared" si="21"/>
        <v>32216.32</v>
      </c>
    </row>
    <row r="1397" spans="1:8" x14ac:dyDescent="0.3">
      <c r="A1397" t="s">
        <v>1435</v>
      </c>
      <c r="B1397" t="s">
        <v>1981</v>
      </c>
      <c r="C1397" t="s">
        <v>2254</v>
      </c>
      <c r="D1397" t="s">
        <v>281</v>
      </c>
      <c r="E1397" t="s">
        <v>2</v>
      </c>
      <c r="F1397" s="3">
        <v>36016.980000000003</v>
      </c>
      <c r="G1397" s="3">
        <v>0</v>
      </c>
      <c r="H1397" s="3">
        <f t="shared" si="21"/>
        <v>36016.980000000003</v>
      </c>
    </row>
    <row r="1398" spans="1:8" x14ac:dyDescent="0.3">
      <c r="A1398" t="s">
        <v>1358</v>
      </c>
      <c r="B1398" t="s">
        <v>1744</v>
      </c>
      <c r="C1398" t="s">
        <v>2167</v>
      </c>
      <c r="D1398" t="s">
        <v>2168</v>
      </c>
      <c r="E1398" t="s">
        <v>4</v>
      </c>
      <c r="F1398" s="3">
        <v>36178.47</v>
      </c>
      <c r="G1398" s="3">
        <v>0</v>
      </c>
      <c r="H1398" s="3">
        <f t="shared" si="21"/>
        <v>36178.47</v>
      </c>
    </row>
    <row r="1399" spans="1:8" x14ac:dyDescent="0.3">
      <c r="A1399" t="s">
        <v>1395</v>
      </c>
      <c r="B1399" t="s">
        <v>1860</v>
      </c>
      <c r="C1399" t="s">
        <v>2118</v>
      </c>
      <c r="D1399" t="s">
        <v>199</v>
      </c>
      <c r="E1399" t="s">
        <v>2</v>
      </c>
      <c r="F1399" s="3">
        <v>37014.819000000003</v>
      </c>
      <c r="G1399" s="3">
        <v>0</v>
      </c>
      <c r="H1399" s="3">
        <f t="shared" si="21"/>
        <v>37014.819000000003</v>
      </c>
    </row>
    <row r="1400" spans="1:8" x14ac:dyDescent="0.3">
      <c r="A1400" t="s">
        <v>1446</v>
      </c>
      <c r="B1400" t="s">
        <v>2034</v>
      </c>
      <c r="C1400" t="s">
        <v>2301</v>
      </c>
      <c r="D1400" t="s">
        <v>2302</v>
      </c>
      <c r="E1400" t="s">
        <v>3</v>
      </c>
      <c r="F1400" s="3">
        <v>38030.58</v>
      </c>
      <c r="G1400" s="3">
        <v>0</v>
      </c>
      <c r="H1400" s="3">
        <f t="shared" si="21"/>
        <v>38030.58</v>
      </c>
    </row>
    <row r="1401" spans="1:8" x14ac:dyDescent="0.3">
      <c r="A1401" t="s">
        <v>1429</v>
      </c>
      <c r="B1401" t="s">
        <v>1956</v>
      </c>
      <c r="C1401" t="s">
        <v>2243</v>
      </c>
      <c r="D1401" t="s">
        <v>74</v>
      </c>
      <c r="E1401" t="s">
        <v>2</v>
      </c>
      <c r="F1401" s="3">
        <v>40126.089999999997</v>
      </c>
      <c r="G1401" s="3">
        <v>0</v>
      </c>
      <c r="H1401" s="3">
        <f t="shared" si="21"/>
        <v>40126.089999999997</v>
      </c>
    </row>
    <row r="1402" spans="1:8" x14ac:dyDescent="0.3">
      <c r="A1402" t="s">
        <v>1350</v>
      </c>
      <c r="B1402" t="s">
        <v>865</v>
      </c>
      <c r="C1402" t="s">
        <v>1253</v>
      </c>
      <c r="D1402" t="s">
        <v>118</v>
      </c>
      <c r="E1402" t="s">
        <v>1</v>
      </c>
      <c r="F1402" s="3">
        <v>43116.76</v>
      </c>
      <c r="G1402" s="3">
        <v>0</v>
      </c>
      <c r="H1402" s="3">
        <f t="shared" si="21"/>
        <v>43116.76</v>
      </c>
    </row>
    <row r="1403" spans="1:8" x14ac:dyDescent="0.3">
      <c r="A1403" t="s">
        <v>1414</v>
      </c>
      <c r="B1403" t="s">
        <v>1921</v>
      </c>
      <c r="C1403" t="s">
        <v>2118</v>
      </c>
      <c r="D1403" t="s">
        <v>199</v>
      </c>
      <c r="E1403" t="s">
        <v>2</v>
      </c>
      <c r="F1403" s="3">
        <v>43183.955499999996</v>
      </c>
      <c r="G1403" s="3">
        <v>0</v>
      </c>
      <c r="H1403" s="3">
        <f t="shared" si="21"/>
        <v>43183.955499999996</v>
      </c>
    </row>
    <row r="1404" spans="1:8" x14ac:dyDescent="0.3">
      <c r="A1404" t="s">
        <v>1443</v>
      </c>
      <c r="B1404" t="s">
        <v>2018</v>
      </c>
      <c r="C1404" t="s">
        <v>2274</v>
      </c>
      <c r="D1404" t="s">
        <v>2287</v>
      </c>
      <c r="E1404" t="s">
        <v>1</v>
      </c>
      <c r="F1404" s="3">
        <v>45452.35</v>
      </c>
      <c r="G1404" s="3">
        <v>0</v>
      </c>
      <c r="H1404" s="3">
        <f t="shared" si="21"/>
        <v>45452.35</v>
      </c>
    </row>
    <row r="1405" spans="1:8" x14ac:dyDescent="0.3">
      <c r="A1405" t="s">
        <v>1399</v>
      </c>
      <c r="B1405" t="s">
        <v>1883</v>
      </c>
      <c r="C1405" t="s">
        <v>2111</v>
      </c>
      <c r="D1405" t="s">
        <v>367</v>
      </c>
      <c r="E1405" t="s">
        <v>3</v>
      </c>
      <c r="F1405" s="3">
        <v>46802.47</v>
      </c>
      <c r="G1405" s="3">
        <v>0</v>
      </c>
      <c r="H1405" s="3">
        <f t="shared" si="21"/>
        <v>46802.47</v>
      </c>
    </row>
    <row r="1406" spans="1:8" x14ac:dyDescent="0.3">
      <c r="A1406" t="s">
        <v>1438</v>
      </c>
      <c r="B1406" t="s">
        <v>1987</v>
      </c>
      <c r="C1406" t="s">
        <v>2414</v>
      </c>
      <c r="D1406" t="s">
        <v>393</v>
      </c>
      <c r="E1406" t="s">
        <v>1</v>
      </c>
      <c r="F1406" s="3">
        <v>47703.09</v>
      </c>
      <c r="G1406" s="3">
        <v>0</v>
      </c>
      <c r="H1406" s="3">
        <f t="shared" si="21"/>
        <v>47703.09</v>
      </c>
    </row>
    <row r="1407" spans="1:8" x14ac:dyDescent="0.3">
      <c r="A1407" t="s">
        <v>549</v>
      </c>
      <c r="B1407" t="s">
        <v>1698</v>
      </c>
      <c r="C1407" t="s">
        <v>2353</v>
      </c>
      <c r="D1407" t="s">
        <v>250</v>
      </c>
      <c r="E1407" t="s">
        <v>1</v>
      </c>
      <c r="F1407" s="3">
        <v>60807.86</v>
      </c>
      <c r="G1407" s="3">
        <v>0</v>
      </c>
      <c r="H1407" s="3">
        <f t="shared" si="21"/>
        <v>60807.86</v>
      </c>
    </row>
    <row r="1408" spans="1:8" x14ac:dyDescent="0.3">
      <c r="A1408" t="s">
        <v>1369</v>
      </c>
      <c r="B1408" t="s">
        <v>1369</v>
      </c>
      <c r="C1408" t="s">
        <v>2157</v>
      </c>
      <c r="D1408" t="s">
        <v>231</v>
      </c>
      <c r="E1408" t="s">
        <v>2</v>
      </c>
      <c r="F1408" s="3">
        <v>62446.85</v>
      </c>
      <c r="G1408" s="3">
        <v>0</v>
      </c>
      <c r="H1408" s="3">
        <f t="shared" si="21"/>
        <v>62446.85</v>
      </c>
    </row>
    <row r="1409" spans="1:8" x14ac:dyDescent="0.3">
      <c r="A1409" t="s">
        <v>1446</v>
      </c>
      <c r="B1409" t="s">
        <v>2013</v>
      </c>
      <c r="C1409" t="s">
        <v>2297</v>
      </c>
      <c r="D1409" t="s">
        <v>2282</v>
      </c>
      <c r="E1409" t="s">
        <v>1</v>
      </c>
      <c r="F1409" s="3">
        <v>64066.48</v>
      </c>
      <c r="G1409" s="3">
        <v>0</v>
      </c>
      <c r="H1409" s="3">
        <f t="shared" si="21"/>
        <v>64066.48</v>
      </c>
    </row>
    <row r="1410" spans="1:8" x14ac:dyDescent="0.3">
      <c r="A1410" t="s">
        <v>1350</v>
      </c>
      <c r="B1410" t="s">
        <v>1719</v>
      </c>
      <c r="C1410" t="s">
        <v>2384</v>
      </c>
      <c r="D1410" t="s">
        <v>379</v>
      </c>
      <c r="E1410" t="s">
        <v>1</v>
      </c>
      <c r="F1410" s="3">
        <v>68497.47</v>
      </c>
      <c r="G1410" s="3">
        <v>0</v>
      </c>
      <c r="H1410" s="3">
        <f t="shared" ref="H1410:H1473" si="22">F1410-G1410</f>
        <v>68497.47</v>
      </c>
    </row>
    <row r="1411" spans="1:8" x14ac:dyDescent="0.3">
      <c r="A1411" t="s">
        <v>474</v>
      </c>
      <c r="B1411" t="s">
        <v>1524</v>
      </c>
      <c r="C1411" t="s">
        <v>2354</v>
      </c>
      <c r="D1411" t="s">
        <v>2099</v>
      </c>
      <c r="E1411" t="s">
        <v>1</v>
      </c>
      <c r="F1411" s="3">
        <v>76825.97</v>
      </c>
      <c r="G1411" s="3">
        <v>0</v>
      </c>
      <c r="H1411" s="3">
        <f t="shared" si="22"/>
        <v>76825.97</v>
      </c>
    </row>
    <row r="1412" spans="1:8" x14ac:dyDescent="0.3">
      <c r="A1412" t="s">
        <v>1364</v>
      </c>
      <c r="B1412" t="s">
        <v>1754</v>
      </c>
      <c r="C1412" t="s">
        <v>2363</v>
      </c>
      <c r="D1412" t="s">
        <v>256</v>
      </c>
      <c r="E1412" t="s">
        <v>1</v>
      </c>
      <c r="F1412" s="3">
        <v>78953.62</v>
      </c>
      <c r="G1412" s="3">
        <v>0</v>
      </c>
      <c r="H1412" s="3">
        <f t="shared" si="22"/>
        <v>78953.62</v>
      </c>
    </row>
    <row r="1413" spans="1:8" x14ac:dyDescent="0.3">
      <c r="A1413" t="s">
        <v>1433</v>
      </c>
      <c r="B1413" t="s">
        <v>1980</v>
      </c>
      <c r="C1413" t="s">
        <v>2253</v>
      </c>
      <c r="D1413" t="s">
        <v>203</v>
      </c>
      <c r="E1413" t="s">
        <v>3</v>
      </c>
      <c r="F1413" s="3">
        <v>80592</v>
      </c>
      <c r="G1413" s="3">
        <v>0</v>
      </c>
      <c r="H1413" s="3">
        <f t="shared" si="22"/>
        <v>80592</v>
      </c>
    </row>
    <row r="1414" spans="1:8" x14ac:dyDescent="0.3">
      <c r="A1414" t="s">
        <v>1371</v>
      </c>
      <c r="B1414" t="s">
        <v>1768</v>
      </c>
      <c r="C1414" t="s">
        <v>2394</v>
      </c>
      <c r="D1414" t="s">
        <v>387</v>
      </c>
      <c r="E1414" t="s">
        <v>1</v>
      </c>
      <c r="F1414" s="3">
        <v>84259.07</v>
      </c>
      <c r="G1414" s="3">
        <v>0</v>
      </c>
      <c r="H1414" s="3">
        <f t="shared" si="22"/>
        <v>84259.07</v>
      </c>
    </row>
    <row r="1415" spans="1:8" x14ac:dyDescent="0.3">
      <c r="A1415" t="s">
        <v>1458</v>
      </c>
      <c r="B1415" t="s">
        <v>2057</v>
      </c>
      <c r="C1415" t="s">
        <v>2320</v>
      </c>
      <c r="D1415" t="s">
        <v>2319</v>
      </c>
      <c r="E1415" t="s">
        <v>4</v>
      </c>
      <c r="F1415" s="3">
        <v>91832.320000000007</v>
      </c>
      <c r="G1415" s="3">
        <v>0</v>
      </c>
      <c r="H1415" s="3">
        <f t="shared" si="22"/>
        <v>91832.320000000007</v>
      </c>
    </row>
    <row r="1416" spans="1:8" x14ac:dyDescent="0.3">
      <c r="A1416" t="s">
        <v>1375</v>
      </c>
      <c r="B1416" t="s">
        <v>1375</v>
      </c>
      <c r="C1416" t="s">
        <v>2179</v>
      </c>
      <c r="D1416" t="s">
        <v>343</v>
      </c>
      <c r="E1416" t="s">
        <v>3</v>
      </c>
      <c r="F1416" s="3">
        <v>93176.26</v>
      </c>
      <c r="G1416" s="3">
        <v>0</v>
      </c>
      <c r="H1416" s="3">
        <f t="shared" si="22"/>
        <v>93176.26</v>
      </c>
    </row>
    <row r="1417" spans="1:8" x14ac:dyDescent="0.3">
      <c r="A1417" t="s">
        <v>1389</v>
      </c>
      <c r="B1417" t="s">
        <v>1827</v>
      </c>
      <c r="C1417" t="s">
        <v>2199</v>
      </c>
      <c r="D1417" t="s">
        <v>155</v>
      </c>
      <c r="E1417" t="s">
        <v>3</v>
      </c>
      <c r="F1417" s="3">
        <v>99670.18</v>
      </c>
      <c r="G1417" s="3">
        <v>0</v>
      </c>
      <c r="H1417" s="3">
        <f t="shared" si="22"/>
        <v>99670.18</v>
      </c>
    </row>
    <row r="1418" spans="1:8" x14ac:dyDescent="0.3">
      <c r="A1418" t="s">
        <v>1395</v>
      </c>
      <c r="B1418" t="s">
        <v>1861</v>
      </c>
      <c r="C1418" t="s">
        <v>2119</v>
      </c>
      <c r="D1418" t="s">
        <v>97</v>
      </c>
      <c r="E1418" t="s">
        <v>2</v>
      </c>
      <c r="F1418" s="3">
        <v>103388.61599999999</v>
      </c>
      <c r="G1418" s="3">
        <v>0</v>
      </c>
      <c r="H1418" s="3">
        <f t="shared" si="22"/>
        <v>103388.61599999999</v>
      </c>
    </row>
    <row r="1419" spans="1:8" x14ac:dyDescent="0.3">
      <c r="A1419" t="s">
        <v>521</v>
      </c>
      <c r="B1419" t="s">
        <v>1658</v>
      </c>
      <c r="C1419" t="s">
        <v>2370</v>
      </c>
      <c r="D1419" t="s">
        <v>359</v>
      </c>
      <c r="E1419" t="s">
        <v>1</v>
      </c>
      <c r="F1419" s="3">
        <v>110760.78</v>
      </c>
      <c r="G1419" s="3">
        <v>0</v>
      </c>
      <c r="H1419" s="3">
        <f t="shared" si="22"/>
        <v>110760.78</v>
      </c>
    </row>
    <row r="1420" spans="1:8" x14ac:dyDescent="0.3">
      <c r="A1420" t="s">
        <v>531</v>
      </c>
      <c r="B1420" t="s">
        <v>1680</v>
      </c>
      <c r="C1420" t="s">
        <v>1246</v>
      </c>
      <c r="D1420" t="s">
        <v>139</v>
      </c>
      <c r="E1420" t="s">
        <v>1</v>
      </c>
      <c r="F1420" s="3">
        <v>111509.99</v>
      </c>
      <c r="G1420" s="3">
        <v>0</v>
      </c>
      <c r="H1420" s="3">
        <f t="shared" si="22"/>
        <v>111509.99</v>
      </c>
    </row>
    <row r="1421" spans="1:8" x14ac:dyDescent="0.3">
      <c r="A1421" t="s">
        <v>1444</v>
      </c>
      <c r="B1421" t="s">
        <v>1999</v>
      </c>
      <c r="C1421" t="s">
        <v>2288</v>
      </c>
      <c r="D1421" t="s">
        <v>2275</v>
      </c>
      <c r="E1421" t="s">
        <v>1</v>
      </c>
      <c r="F1421" s="3">
        <v>113976.49</v>
      </c>
      <c r="G1421" s="3">
        <v>0</v>
      </c>
      <c r="H1421" s="3">
        <f t="shared" si="22"/>
        <v>113976.49</v>
      </c>
    </row>
    <row r="1422" spans="1:8" x14ac:dyDescent="0.3">
      <c r="A1422" t="s">
        <v>1443</v>
      </c>
      <c r="B1422" t="s">
        <v>1999</v>
      </c>
      <c r="C1422" t="s">
        <v>2274</v>
      </c>
      <c r="D1422" t="s">
        <v>2275</v>
      </c>
      <c r="E1422" t="s">
        <v>1</v>
      </c>
      <c r="F1422" s="3">
        <v>117238.29</v>
      </c>
      <c r="G1422" s="3">
        <v>0</v>
      </c>
      <c r="H1422" s="3">
        <f t="shared" si="22"/>
        <v>117238.29</v>
      </c>
    </row>
    <row r="1423" spans="1:8" x14ac:dyDescent="0.3">
      <c r="A1423" t="s">
        <v>1414</v>
      </c>
      <c r="B1423" t="s">
        <v>1923</v>
      </c>
      <c r="C1423" t="s">
        <v>2119</v>
      </c>
      <c r="D1423" t="s">
        <v>97</v>
      </c>
      <c r="E1423" t="s">
        <v>2</v>
      </c>
      <c r="F1423" s="3">
        <v>120620.052</v>
      </c>
      <c r="G1423" s="3">
        <v>0</v>
      </c>
      <c r="H1423" s="3">
        <f t="shared" si="22"/>
        <v>120620.052</v>
      </c>
    </row>
    <row r="1424" spans="1:8" x14ac:dyDescent="0.3">
      <c r="A1424" t="s">
        <v>1395</v>
      </c>
      <c r="B1424" t="s">
        <v>1859</v>
      </c>
      <c r="C1424" t="s">
        <v>2208</v>
      </c>
      <c r="D1424" t="s">
        <v>201</v>
      </c>
      <c r="E1424" t="s">
        <v>3</v>
      </c>
      <c r="F1424" s="3">
        <v>121483.16</v>
      </c>
      <c r="G1424" s="3">
        <v>0</v>
      </c>
      <c r="H1424" s="3">
        <f t="shared" si="22"/>
        <v>121483.16</v>
      </c>
    </row>
    <row r="1425" spans="1:8" x14ac:dyDescent="0.3">
      <c r="A1425" t="s">
        <v>468</v>
      </c>
      <c r="B1425" t="s">
        <v>2981</v>
      </c>
      <c r="C1425" t="s">
        <v>3059</v>
      </c>
      <c r="D1425" t="s">
        <v>3060</v>
      </c>
      <c r="E1425" t="s">
        <v>4</v>
      </c>
      <c r="F1425" s="3">
        <v>122770.33</v>
      </c>
      <c r="G1425" s="3">
        <v>0</v>
      </c>
      <c r="H1425" s="3">
        <f t="shared" si="22"/>
        <v>122770.33</v>
      </c>
    </row>
    <row r="1426" spans="1:8" x14ac:dyDescent="0.3">
      <c r="A1426" t="s">
        <v>1365</v>
      </c>
      <c r="B1426" t="s">
        <v>1757</v>
      </c>
      <c r="C1426" t="s">
        <v>2389</v>
      </c>
      <c r="D1426" t="s">
        <v>384</v>
      </c>
      <c r="E1426" t="s">
        <v>1</v>
      </c>
      <c r="F1426" s="3">
        <v>125049.86</v>
      </c>
      <c r="G1426" s="3">
        <v>0</v>
      </c>
      <c r="H1426" s="3">
        <f t="shared" si="22"/>
        <v>125049.86</v>
      </c>
    </row>
    <row r="1427" spans="1:8" x14ac:dyDescent="0.3">
      <c r="A1427" t="s">
        <v>650</v>
      </c>
      <c r="B1427" t="s">
        <v>1873</v>
      </c>
      <c r="C1427" t="s">
        <v>2367</v>
      </c>
      <c r="D1427" t="s">
        <v>357</v>
      </c>
      <c r="E1427" t="s">
        <v>1</v>
      </c>
      <c r="F1427" s="3">
        <v>125525.322</v>
      </c>
      <c r="G1427" s="3">
        <v>0</v>
      </c>
      <c r="H1427" s="3">
        <f t="shared" si="22"/>
        <v>125525.322</v>
      </c>
    </row>
    <row r="1428" spans="1:8" x14ac:dyDescent="0.3">
      <c r="A1428" t="s">
        <v>1400</v>
      </c>
      <c r="B1428" t="s">
        <v>1893</v>
      </c>
      <c r="C1428" t="s">
        <v>2217</v>
      </c>
      <c r="D1428" t="s">
        <v>66</v>
      </c>
      <c r="E1428" t="s">
        <v>2</v>
      </c>
      <c r="F1428" s="3">
        <v>131591.69</v>
      </c>
      <c r="G1428" s="3">
        <v>0</v>
      </c>
      <c r="H1428" s="3">
        <f t="shared" si="22"/>
        <v>131591.69</v>
      </c>
    </row>
    <row r="1429" spans="1:8" x14ac:dyDescent="0.3">
      <c r="A1429" t="s">
        <v>1445</v>
      </c>
      <c r="B1429" t="s">
        <v>2026</v>
      </c>
      <c r="C1429" t="s">
        <v>2294</v>
      </c>
      <c r="D1429" t="s">
        <v>2295</v>
      </c>
      <c r="E1429" t="s">
        <v>1</v>
      </c>
      <c r="F1429" s="3">
        <v>133207.35999999999</v>
      </c>
      <c r="G1429" s="3">
        <v>0</v>
      </c>
      <c r="H1429" s="3">
        <f t="shared" si="22"/>
        <v>133207.35999999999</v>
      </c>
    </row>
    <row r="1430" spans="1:8" x14ac:dyDescent="0.3">
      <c r="A1430" t="s">
        <v>1446</v>
      </c>
      <c r="B1430" t="s">
        <v>2026</v>
      </c>
      <c r="C1430" t="s">
        <v>2297</v>
      </c>
      <c r="D1430" t="s">
        <v>2295</v>
      </c>
      <c r="E1430" t="s">
        <v>1</v>
      </c>
      <c r="F1430" s="3">
        <v>143196.09</v>
      </c>
      <c r="G1430" s="3">
        <v>0</v>
      </c>
      <c r="H1430" s="3">
        <f t="shared" si="22"/>
        <v>143196.09</v>
      </c>
    </row>
    <row r="1431" spans="1:8" x14ac:dyDescent="0.3">
      <c r="A1431" t="s">
        <v>1358</v>
      </c>
      <c r="B1431" t="s">
        <v>1742</v>
      </c>
      <c r="C1431" t="s">
        <v>2146</v>
      </c>
      <c r="D1431" t="s">
        <v>65</v>
      </c>
      <c r="E1431" t="s">
        <v>3</v>
      </c>
      <c r="F1431" s="3">
        <v>146025.65</v>
      </c>
      <c r="G1431" s="3">
        <v>0</v>
      </c>
      <c r="H1431" s="3">
        <f t="shared" si="22"/>
        <v>146025.65</v>
      </c>
    </row>
    <row r="1432" spans="1:8" x14ac:dyDescent="0.3">
      <c r="A1432" t="s">
        <v>1359</v>
      </c>
      <c r="B1432" t="s">
        <v>1746</v>
      </c>
      <c r="C1432" t="s">
        <v>2359</v>
      </c>
      <c r="D1432" t="s">
        <v>254</v>
      </c>
      <c r="E1432" t="s">
        <v>1</v>
      </c>
      <c r="F1432" s="3">
        <v>148772.95000000001</v>
      </c>
      <c r="G1432" s="3">
        <v>0</v>
      </c>
      <c r="H1432" s="3">
        <f t="shared" si="22"/>
        <v>148772.95000000001</v>
      </c>
    </row>
    <row r="1433" spans="1:8" x14ac:dyDescent="0.3">
      <c r="A1433" t="s">
        <v>499</v>
      </c>
      <c r="B1433" t="s">
        <v>1618</v>
      </c>
      <c r="C1433" t="s">
        <v>2130</v>
      </c>
      <c r="D1433" t="s">
        <v>2131</v>
      </c>
      <c r="E1433" t="s">
        <v>3</v>
      </c>
      <c r="F1433" s="3">
        <v>149328.46</v>
      </c>
      <c r="G1433" s="3">
        <v>0</v>
      </c>
      <c r="H1433" s="3">
        <f t="shared" si="22"/>
        <v>149328.46</v>
      </c>
    </row>
    <row r="1434" spans="1:8" x14ac:dyDescent="0.3">
      <c r="A1434" t="s">
        <v>543</v>
      </c>
      <c r="B1434" t="s">
        <v>1696</v>
      </c>
      <c r="C1434" t="s">
        <v>1123</v>
      </c>
      <c r="D1434" t="s">
        <v>100</v>
      </c>
      <c r="E1434" t="s">
        <v>2</v>
      </c>
      <c r="F1434" s="3">
        <v>151814.31</v>
      </c>
      <c r="G1434" s="3">
        <v>0</v>
      </c>
      <c r="H1434" s="3">
        <f t="shared" si="22"/>
        <v>151814.31</v>
      </c>
    </row>
    <row r="1435" spans="1:8" x14ac:dyDescent="0.3">
      <c r="A1435" t="s">
        <v>1443</v>
      </c>
      <c r="B1435" t="s">
        <v>2010</v>
      </c>
      <c r="C1435" t="s">
        <v>2274</v>
      </c>
      <c r="D1435" t="s">
        <v>2279</v>
      </c>
      <c r="E1435" t="s">
        <v>1</v>
      </c>
      <c r="F1435" s="3">
        <v>151825.69</v>
      </c>
      <c r="G1435" s="3">
        <v>0</v>
      </c>
      <c r="H1435" s="3">
        <f t="shared" si="22"/>
        <v>151825.69</v>
      </c>
    </row>
    <row r="1436" spans="1:8" x14ac:dyDescent="0.3">
      <c r="A1436" t="s">
        <v>631</v>
      </c>
      <c r="B1436" t="s">
        <v>972</v>
      </c>
      <c r="C1436" t="s">
        <v>2408</v>
      </c>
      <c r="D1436" t="s">
        <v>185</v>
      </c>
      <c r="E1436" t="s">
        <v>1</v>
      </c>
      <c r="F1436" s="3">
        <v>153121.14000000001</v>
      </c>
      <c r="G1436" s="3">
        <v>0</v>
      </c>
      <c r="H1436" s="3">
        <f t="shared" si="22"/>
        <v>153121.14000000001</v>
      </c>
    </row>
    <row r="1437" spans="1:8" x14ac:dyDescent="0.3">
      <c r="A1437" t="s">
        <v>1324</v>
      </c>
      <c r="B1437" t="s">
        <v>783</v>
      </c>
      <c r="C1437" t="s">
        <v>1230</v>
      </c>
      <c r="D1437" t="s">
        <v>72</v>
      </c>
      <c r="E1437" t="s">
        <v>1</v>
      </c>
      <c r="F1437" s="3">
        <v>153794.07999999999</v>
      </c>
      <c r="G1437" s="3">
        <v>0</v>
      </c>
      <c r="H1437" s="3">
        <f t="shared" si="22"/>
        <v>153794.07999999999</v>
      </c>
    </row>
    <row r="1438" spans="1:8" x14ac:dyDescent="0.3">
      <c r="A1438" t="s">
        <v>1443</v>
      </c>
      <c r="B1438" t="s">
        <v>2011</v>
      </c>
      <c r="C1438" t="s">
        <v>2274</v>
      </c>
      <c r="D1438" t="s">
        <v>2280</v>
      </c>
      <c r="E1438" t="s">
        <v>1</v>
      </c>
      <c r="F1438" s="3">
        <v>154314.35999999999</v>
      </c>
      <c r="G1438" s="3">
        <v>0</v>
      </c>
      <c r="H1438" s="3">
        <f t="shared" si="22"/>
        <v>154314.35999999999</v>
      </c>
    </row>
    <row r="1439" spans="1:8" x14ac:dyDescent="0.3">
      <c r="A1439" t="s">
        <v>517</v>
      </c>
      <c r="B1439" t="s">
        <v>1646</v>
      </c>
      <c r="C1439" t="s">
        <v>2370</v>
      </c>
      <c r="D1439" t="s">
        <v>318</v>
      </c>
      <c r="E1439" t="s">
        <v>1</v>
      </c>
      <c r="F1439" s="3">
        <v>155789.23000000001</v>
      </c>
      <c r="G1439" s="3">
        <v>0</v>
      </c>
      <c r="H1439" s="3">
        <f t="shared" si="22"/>
        <v>155789.23000000001</v>
      </c>
    </row>
    <row r="1440" spans="1:8" x14ac:dyDescent="0.3">
      <c r="A1440" t="s">
        <v>1361</v>
      </c>
      <c r="B1440" t="s">
        <v>1747</v>
      </c>
      <c r="C1440" t="s">
        <v>2170</v>
      </c>
      <c r="D1440" t="s">
        <v>296</v>
      </c>
      <c r="E1440" t="s">
        <v>2</v>
      </c>
      <c r="F1440" s="3">
        <v>161167.9</v>
      </c>
      <c r="G1440" s="3">
        <v>0</v>
      </c>
      <c r="H1440" s="3">
        <f t="shared" si="22"/>
        <v>161167.9</v>
      </c>
    </row>
    <row r="1441" spans="1:8" x14ac:dyDescent="0.3">
      <c r="A1441" t="s">
        <v>1273</v>
      </c>
      <c r="B1441" t="s">
        <v>1471</v>
      </c>
      <c r="C1441" t="s">
        <v>2339</v>
      </c>
      <c r="D1441" t="s">
        <v>8</v>
      </c>
      <c r="E1441" t="s">
        <v>1</v>
      </c>
      <c r="F1441" s="3">
        <v>163081.07</v>
      </c>
      <c r="G1441" s="3">
        <v>0</v>
      </c>
      <c r="H1441" s="3">
        <f t="shared" si="22"/>
        <v>163081.07</v>
      </c>
    </row>
    <row r="1442" spans="1:8" x14ac:dyDescent="0.3">
      <c r="A1442" t="s">
        <v>636</v>
      </c>
      <c r="B1442" t="s">
        <v>979</v>
      </c>
      <c r="C1442" t="s">
        <v>1237</v>
      </c>
      <c r="D1442" t="s">
        <v>188</v>
      </c>
      <c r="E1442" t="s">
        <v>1</v>
      </c>
      <c r="F1442" s="3">
        <v>164090.98000000001</v>
      </c>
      <c r="G1442" s="3">
        <v>0</v>
      </c>
      <c r="H1442" s="3">
        <f t="shared" si="22"/>
        <v>164090.98000000001</v>
      </c>
    </row>
    <row r="1443" spans="1:8" x14ac:dyDescent="0.3">
      <c r="A1443" t="s">
        <v>608</v>
      </c>
      <c r="B1443" t="s">
        <v>1874</v>
      </c>
      <c r="C1443" t="s">
        <v>2212</v>
      </c>
      <c r="D1443" t="s">
        <v>161</v>
      </c>
      <c r="E1443" t="s">
        <v>2</v>
      </c>
      <c r="F1443" s="3">
        <v>170934.77</v>
      </c>
      <c r="G1443" s="3">
        <v>0</v>
      </c>
      <c r="H1443" s="3">
        <f t="shared" si="22"/>
        <v>170934.77</v>
      </c>
    </row>
    <row r="1444" spans="1:8" x14ac:dyDescent="0.3">
      <c r="A1444" t="s">
        <v>1423</v>
      </c>
      <c r="B1444" t="s">
        <v>1943</v>
      </c>
      <c r="C1444" t="s">
        <v>2239</v>
      </c>
      <c r="D1444" t="s">
        <v>372</v>
      </c>
      <c r="E1444" t="s">
        <v>3</v>
      </c>
      <c r="F1444" s="3">
        <v>175457.29</v>
      </c>
      <c r="G1444" s="3">
        <v>0</v>
      </c>
      <c r="H1444" s="3">
        <f t="shared" si="22"/>
        <v>175457.29</v>
      </c>
    </row>
    <row r="1445" spans="1:8" x14ac:dyDescent="0.3">
      <c r="A1445" t="s">
        <v>1444</v>
      </c>
      <c r="B1445" t="s">
        <v>2005</v>
      </c>
      <c r="C1445" t="s">
        <v>2288</v>
      </c>
      <c r="D1445" t="s">
        <v>2273</v>
      </c>
      <c r="E1445" t="s">
        <v>1</v>
      </c>
      <c r="F1445" s="3">
        <v>176169.65</v>
      </c>
      <c r="G1445" s="3">
        <v>0</v>
      </c>
      <c r="H1445" s="3">
        <f t="shared" si="22"/>
        <v>176169.65</v>
      </c>
    </row>
    <row r="1446" spans="1:8" x14ac:dyDescent="0.3">
      <c r="A1446" t="s">
        <v>1365</v>
      </c>
      <c r="B1446" t="s">
        <v>1757</v>
      </c>
      <c r="C1446" t="s">
        <v>2389</v>
      </c>
      <c r="D1446" t="s">
        <v>383</v>
      </c>
      <c r="E1446" t="s">
        <v>1</v>
      </c>
      <c r="F1446" s="3">
        <v>176334.33</v>
      </c>
      <c r="G1446" s="3">
        <v>0</v>
      </c>
      <c r="H1446" s="3">
        <f t="shared" si="22"/>
        <v>176334.33</v>
      </c>
    </row>
    <row r="1447" spans="1:8" x14ac:dyDescent="0.3">
      <c r="A1447" t="s">
        <v>1275</v>
      </c>
      <c r="B1447" t="s">
        <v>1473</v>
      </c>
      <c r="C1447" t="s">
        <v>2340</v>
      </c>
      <c r="D1447" t="s">
        <v>11</v>
      </c>
      <c r="E1447" t="s">
        <v>1</v>
      </c>
      <c r="F1447" s="3">
        <v>181318.91</v>
      </c>
      <c r="G1447" s="3">
        <v>0</v>
      </c>
      <c r="H1447" s="3">
        <f t="shared" si="22"/>
        <v>181318.91</v>
      </c>
    </row>
    <row r="1448" spans="1:8" x14ac:dyDescent="0.3">
      <c r="A1448" t="s">
        <v>1443</v>
      </c>
      <c r="B1448" t="s">
        <v>2015</v>
      </c>
      <c r="C1448" t="s">
        <v>2274</v>
      </c>
      <c r="D1448" t="s">
        <v>2284</v>
      </c>
      <c r="E1448" t="s">
        <v>1</v>
      </c>
      <c r="F1448" s="3">
        <v>185587.06</v>
      </c>
      <c r="G1448" s="3">
        <v>0</v>
      </c>
      <c r="H1448" s="3">
        <f t="shared" si="22"/>
        <v>185587.06</v>
      </c>
    </row>
    <row r="1449" spans="1:8" x14ac:dyDescent="0.3">
      <c r="A1449" t="s">
        <v>1349</v>
      </c>
      <c r="B1449" t="s">
        <v>1718</v>
      </c>
      <c r="C1449" t="s">
        <v>2158</v>
      </c>
      <c r="D1449" t="s">
        <v>361</v>
      </c>
      <c r="E1449" t="s">
        <v>2</v>
      </c>
      <c r="F1449" s="3">
        <v>187370.32</v>
      </c>
      <c r="G1449" s="3">
        <v>0</v>
      </c>
      <c r="H1449" s="3">
        <f t="shared" si="22"/>
        <v>187370.32</v>
      </c>
    </row>
    <row r="1450" spans="1:8" x14ac:dyDescent="0.3">
      <c r="A1450" t="s">
        <v>455</v>
      </c>
      <c r="B1450" t="s">
        <v>699</v>
      </c>
      <c r="C1450" t="s">
        <v>1054</v>
      </c>
      <c r="D1450" t="s">
        <v>13</v>
      </c>
      <c r="E1450" t="s">
        <v>2</v>
      </c>
      <c r="F1450" s="3">
        <v>1121532.8</v>
      </c>
      <c r="G1450" s="3">
        <v>930000</v>
      </c>
      <c r="H1450" s="3">
        <f t="shared" si="22"/>
        <v>191532.80000000005</v>
      </c>
    </row>
    <row r="1451" spans="1:8" x14ac:dyDescent="0.3">
      <c r="A1451" t="s">
        <v>1391</v>
      </c>
      <c r="B1451" t="s">
        <v>923</v>
      </c>
      <c r="C1451" t="s">
        <v>1246</v>
      </c>
      <c r="D1451" t="s">
        <v>150</v>
      </c>
      <c r="E1451" t="s">
        <v>1</v>
      </c>
      <c r="F1451" s="3">
        <v>193236.87</v>
      </c>
      <c r="G1451" s="3">
        <v>0</v>
      </c>
      <c r="H1451" s="3">
        <f t="shared" si="22"/>
        <v>193236.87</v>
      </c>
    </row>
    <row r="1452" spans="1:8" x14ac:dyDescent="0.3">
      <c r="A1452" t="s">
        <v>1369</v>
      </c>
      <c r="B1452" t="s">
        <v>1369</v>
      </c>
      <c r="C1452" t="s">
        <v>2390</v>
      </c>
      <c r="D1452" t="s">
        <v>231</v>
      </c>
      <c r="E1452" t="s">
        <v>1</v>
      </c>
      <c r="F1452" s="3">
        <v>201760.56</v>
      </c>
      <c r="G1452" s="3">
        <v>0</v>
      </c>
      <c r="H1452" s="3">
        <f t="shared" si="22"/>
        <v>201760.56</v>
      </c>
    </row>
    <row r="1453" spans="1:8" x14ac:dyDescent="0.3">
      <c r="A1453" t="s">
        <v>1418</v>
      </c>
      <c r="B1453" t="s">
        <v>1932</v>
      </c>
      <c r="C1453" t="s">
        <v>2227</v>
      </c>
      <c r="D1453" t="s">
        <v>275</v>
      </c>
      <c r="E1453" t="s">
        <v>2</v>
      </c>
      <c r="F1453" s="3">
        <v>210769.69</v>
      </c>
      <c r="G1453" s="3">
        <v>0</v>
      </c>
      <c r="H1453" s="3">
        <f t="shared" si="22"/>
        <v>210769.69</v>
      </c>
    </row>
    <row r="1454" spans="1:8" x14ac:dyDescent="0.3">
      <c r="A1454" t="s">
        <v>1292</v>
      </c>
      <c r="B1454" t="s">
        <v>1527</v>
      </c>
      <c r="C1454" t="s">
        <v>2100</v>
      </c>
      <c r="D1454" t="s">
        <v>27</v>
      </c>
      <c r="E1454" t="s">
        <v>4</v>
      </c>
      <c r="F1454" s="3">
        <v>211790.84</v>
      </c>
      <c r="G1454" s="3">
        <v>0</v>
      </c>
      <c r="H1454" s="3">
        <f t="shared" si="22"/>
        <v>211790.84</v>
      </c>
    </row>
    <row r="1455" spans="1:8" x14ac:dyDescent="0.3">
      <c r="A1455" t="s">
        <v>1334</v>
      </c>
      <c r="B1455" t="s">
        <v>1668</v>
      </c>
      <c r="C1455" t="s">
        <v>2138</v>
      </c>
      <c r="D1455" t="s">
        <v>2139</v>
      </c>
      <c r="E1455" t="s">
        <v>4</v>
      </c>
      <c r="F1455" s="3">
        <v>213361.46</v>
      </c>
      <c r="G1455" s="3">
        <v>0</v>
      </c>
      <c r="H1455" s="3">
        <f t="shared" si="22"/>
        <v>213361.46</v>
      </c>
    </row>
    <row r="1456" spans="1:8" x14ac:dyDescent="0.3">
      <c r="A1456" t="s">
        <v>1339</v>
      </c>
      <c r="B1456" t="s">
        <v>1339</v>
      </c>
      <c r="C1456" t="s">
        <v>1242</v>
      </c>
      <c r="D1456" t="s">
        <v>125</v>
      </c>
      <c r="E1456" t="s">
        <v>1</v>
      </c>
      <c r="F1456" s="3">
        <v>215506.62</v>
      </c>
      <c r="G1456" s="3">
        <v>0</v>
      </c>
      <c r="H1456" s="3">
        <f t="shared" si="22"/>
        <v>215506.62</v>
      </c>
    </row>
    <row r="1457" spans="1:8" x14ac:dyDescent="0.3">
      <c r="A1457" t="s">
        <v>1446</v>
      </c>
      <c r="B1457" t="s">
        <v>2014</v>
      </c>
      <c r="C1457" t="s">
        <v>2297</v>
      </c>
      <c r="D1457" t="s">
        <v>2283</v>
      </c>
      <c r="E1457" t="s">
        <v>1</v>
      </c>
      <c r="F1457" s="3">
        <v>217711.23</v>
      </c>
      <c r="G1457" s="3">
        <v>0</v>
      </c>
      <c r="H1457" s="3">
        <f t="shared" si="22"/>
        <v>217711.23</v>
      </c>
    </row>
    <row r="1458" spans="1:8" x14ac:dyDescent="0.3">
      <c r="A1458" t="s">
        <v>1445</v>
      </c>
      <c r="B1458" t="s">
        <v>2025</v>
      </c>
      <c r="C1458" t="s">
        <v>2296</v>
      </c>
      <c r="D1458" t="s">
        <v>175</v>
      </c>
      <c r="E1458" t="s">
        <v>1</v>
      </c>
      <c r="F1458" s="3">
        <v>460367.67</v>
      </c>
      <c r="G1458" s="3">
        <v>240500</v>
      </c>
      <c r="H1458" s="3">
        <f t="shared" si="22"/>
        <v>219867.66999999998</v>
      </c>
    </row>
    <row r="1459" spans="1:8" x14ac:dyDescent="0.3">
      <c r="A1459" t="s">
        <v>1287</v>
      </c>
      <c r="B1459" t="s">
        <v>1514</v>
      </c>
      <c r="C1459" t="s">
        <v>2096</v>
      </c>
      <c r="D1459" t="s">
        <v>20</v>
      </c>
      <c r="E1459" t="s">
        <v>2</v>
      </c>
      <c r="F1459" s="3">
        <v>220135.2</v>
      </c>
      <c r="G1459" s="3">
        <v>0</v>
      </c>
      <c r="H1459" s="3">
        <f t="shared" si="22"/>
        <v>220135.2</v>
      </c>
    </row>
    <row r="1460" spans="1:8" x14ac:dyDescent="0.3">
      <c r="A1460" t="s">
        <v>1308</v>
      </c>
      <c r="B1460" t="s">
        <v>1574</v>
      </c>
      <c r="C1460" t="s">
        <v>2363</v>
      </c>
      <c r="D1460" t="s">
        <v>241</v>
      </c>
      <c r="E1460" t="s">
        <v>1</v>
      </c>
      <c r="F1460" s="3">
        <v>225770.46</v>
      </c>
      <c r="G1460" s="3">
        <v>0</v>
      </c>
      <c r="H1460" s="3">
        <f t="shared" si="22"/>
        <v>225770.46</v>
      </c>
    </row>
    <row r="1461" spans="1:8" x14ac:dyDescent="0.3">
      <c r="A1461" t="s">
        <v>531</v>
      </c>
      <c r="B1461" t="s">
        <v>1685</v>
      </c>
      <c r="C1461" t="s">
        <v>1106</v>
      </c>
      <c r="D1461" t="s">
        <v>91</v>
      </c>
      <c r="E1461" t="s">
        <v>2</v>
      </c>
      <c r="F1461" s="3">
        <v>230649.08</v>
      </c>
      <c r="G1461" s="3">
        <v>0</v>
      </c>
      <c r="H1461" s="3">
        <f t="shared" si="22"/>
        <v>230649.08</v>
      </c>
    </row>
    <row r="1462" spans="1:8" x14ac:dyDescent="0.3">
      <c r="A1462" t="s">
        <v>1324</v>
      </c>
      <c r="B1462" t="s">
        <v>1625</v>
      </c>
      <c r="C1462" t="s">
        <v>1230</v>
      </c>
      <c r="D1462" t="s">
        <v>64</v>
      </c>
      <c r="E1462" t="s">
        <v>1</v>
      </c>
      <c r="F1462" s="3">
        <v>231065.95</v>
      </c>
      <c r="G1462" s="3">
        <v>0</v>
      </c>
      <c r="H1462" s="3">
        <f t="shared" si="22"/>
        <v>231065.95</v>
      </c>
    </row>
    <row r="1463" spans="1:8" x14ac:dyDescent="0.3">
      <c r="A1463" t="s">
        <v>1387</v>
      </c>
      <c r="B1463" t="s">
        <v>1819</v>
      </c>
      <c r="C1463" t="s">
        <v>2197</v>
      </c>
      <c r="D1463" t="s">
        <v>149</v>
      </c>
      <c r="E1463" t="s">
        <v>2</v>
      </c>
      <c r="F1463" s="3">
        <v>235616.91</v>
      </c>
      <c r="G1463" s="3">
        <v>0</v>
      </c>
      <c r="H1463" s="3">
        <f t="shared" si="22"/>
        <v>235616.91</v>
      </c>
    </row>
    <row r="1464" spans="1:8" x14ac:dyDescent="0.3">
      <c r="A1464" t="s">
        <v>1430</v>
      </c>
      <c r="B1464" t="s">
        <v>1973</v>
      </c>
      <c r="C1464" t="s">
        <v>2346</v>
      </c>
      <c r="D1464" t="s">
        <v>340</v>
      </c>
      <c r="E1464" t="s">
        <v>1</v>
      </c>
      <c r="F1464" s="3">
        <v>245362.83</v>
      </c>
      <c r="G1464" s="3">
        <v>0</v>
      </c>
      <c r="H1464" s="3">
        <f t="shared" si="22"/>
        <v>245362.83</v>
      </c>
    </row>
    <row r="1465" spans="1:8" x14ac:dyDescent="0.3">
      <c r="A1465" t="s">
        <v>1444</v>
      </c>
      <c r="B1465" t="s">
        <v>2015</v>
      </c>
      <c r="C1465" t="s">
        <v>2288</v>
      </c>
      <c r="D1465" t="s">
        <v>2284</v>
      </c>
      <c r="E1465" t="s">
        <v>1</v>
      </c>
      <c r="F1465" s="3">
        <v>245509.52</v>
      </c>
      <c r="G1465" s="3">
        <v>0</v>
      </c>
      <c r="H1465" s="3">
        <f t="shared" si="22"/>
        <v>245509.52</v>
      </c>
    </row>
    <row r="1466" spans="1:8" x14ac:dyDescent="0.3">
      <c r="A1466" t="s">
        <v>613</v>
      </c>
      <c r="B1466" t="s">
        <v>1890</v>
      </c>
      <c r="C1466" t="s">
        <v>2359</v>
      </c>
      <c r="D1466" t="s">
        <v>156</v>
      </c>
      <c r="E1466" t="s">
        <v>1</v>
      </c>
      <c r="F1466" s="3">
        <v>246736.95</v>
      </c>
      <c r="G1466" s="3">
        <v>0</v>
      </c>
      <c r="H1466" s="3">
        <f t="shared" si="22"/>
        <v>246736.95</v>
      </c>
    </row>
    <row r="1467" spans="1:8" x14ac:dyDescent="0.3">
      <c r="A1467" t="s">
        <v>489</v>
      </c>
      <c r="B1467" t="s">
        <v>1727</v>
      </c>
      <c r="C1467" t="s">
        <v>2120</v>
      </c>
      <c r="D1467" t="s">
        <v>48</v>
      </c>
      <c r="E1467" t="s">
        <v>2</v>
      </c>
      <c r="F1467" s="3">
        <v>249080.9706</v>
      </c>
      <c r="G1467" s="3">
        <v>0</v>
      </c>
      <c r="H1467" s="3">
        <f t="shared" si="22"/>
        <v>249080.9706</v>
      </c>
    </row>
    <row r="1468" spans="1:8" x14ac:dyDescent="0.3">
      <c r="A1468" t="s">
        <v>555</v>
      </c>
      <c r="B1468" t="s">
        <v>1702</v>
      </c>
      <c r="C1468" t="s">
        <v>2346</v>
      </c>
      <c r="D1468" t="s">
        <v>324</v>
      </c>
      <c r="E1468" t="s">
        <v>1</v>
      </c>
      <c r="F1468" s="3">
        <v>250301.89</v>
      </c>
      <c r="G1468" s="3">
        <v>0</v>
      </c>
      <c r="H1468" s="3">
        <f t="shared" si="22"/>
        <v>250301.89</v>
      </c>
    </row>
    <row r="1469" spans="1:8" x14ac:dyDescent="0.3">
      <c r="A1469" t="s">
        <v>1401</v>
      </c>
      <c r="B1469" t="s">
        <v>1895</v>
      </c>
      <c r="C1469" t="s">
        <v>2199</v>
      </c>
      <c r="D1469" t="s">
        <v>347</v>
      </c>
      <c r="E1469" t="s">
        <v>3</v>
      </c>
      <c r="F1469" s="3">
        <v>250354.7</v>
      </c>
      <c r="G1469" s="3">
        <v>0</v>
      </c>
      <c r="H1469" s="3">
        <f t="shared" si="22"/>
        <v>250354.7</v>
      </c>
    </row>
    <row r="1470" spans="1:8" x14ac:dyDescent="0.3">
      <c r="A1470" t="s">
        <v>1432</v>
      </c>
      <c r="B1470" t="s">
        <v>1978</v>
      </c>
      <c r="C1470" t="s">
        <v>2358</v>
      </c>
      <c r="D1470" t="s">
        <v>346</v>
      </c>
      <c r="E1470" t="s">
        <v>1</v>
      </c>
      <c r="F1470" s="3">
        <v>251528.02</v>
      </c>
      <c r="G1470" s="3">
        <v>0</v>
      </c>
      <c r="H1470" s="3">
        <f t="shared" si="22"/>
        <v>251528.02</v>
      </c>
    </row>
    <row r="1471" spans="1:8" x14ac:dyDescent="0.3">
      <c r="A1471" t="s">
        <v>1446</v>
      </c>
      <c r="B1471" t="s">
        <v>2034</v>
      </c>
      <c r="C1471" t="s">
        <v>2301</v>
      </c>
      <c r="D1471" t="s">
        <v>29</v>
      </c>
      <c r="E1471" t="s">
        <v>3</v>
      </c>
      <c r="F1471" s="3">
        <v>264397.11</v>
      </c>
      <c r="G1471" s="3">
        <v>0</v>
      </c>
      <c r="H1471" s="3">
        <f t="shared" si="22"/>
        <v>264397.11</v>
      </c>
    </row>
    <row r="1472" spans="1:8" x14ac:dyDescent="0.3">
      <c r="A1472" t="s">
        <v>1444</v>
      </c>
      <c r="B1472" t="s">
        <v>2011</v>
      </c>
      <c r="C1472" t="s">
        <v>2288</v>
      </c>
      <c r="D1472" t="s">
        <v>2280</v>
      </c>
      <c r="E1472" t="s">
        <v>1</v>
      </c>
      <c r="F1472" s="3">
        <v>283399.75</v>
      </c>
      <c r="G1472" s="3">
        <v>0</v>
      </c>
      <c r="H1472" s="3">
        <f t="shared" si="22"/>
        <v>283399.75</v>
      </c>
    </row>
    <row r="1473" spans="1:8" x14ac:dyDescent="0.3">
      <c r="A1473" t="s">
        <v>522</v>
      </c>
      <c r="B1473" t="s">
        <v>1664</v>
      </c>
      <c r="C1473" t="s">
        <v>2359</v>
      </c>
      <c r="D1473" t="s">
        <v>321</v>
      </c>
      <c r="E1473" t="s">
        <v>1</v>
      </c>
      <c r="F1473" s="3">
        <v>286664.08</v>
      </c>
      <c r="G1473" s="3">
        <v>0</v>
      </c>
      <c r="H1473" s="3">
        <f t="shared" si="22"/>
        <v>286664.08</v>
      </c>
    </row>
    <row r="1474" spans="1:8" x14ac:dyDescent="0.3">
      <c r="A1474" t="s">
        <v>1368</v>
      </c>
      <c r="B1474" t="s">
        <v>1763</v>
      </c>
      <c r="C1474" t="s">
        <v>2392</v>
      </c>
      <c r="D1474" t="s">
        <v>259</v>
      </c>
      <c r="E1474" t="s">
        <v>1</v>
      </c>
      <c r="F1474" s="3">
        <v>291660.37</v>
      </c>
      <c r="G1474" s="3">
        <v>0</v>
      </c>
      <c r="H1474" s="3">
        <f t="shared" ref="H1474:H1537" si="23">F1474-G1474</f>
        <v>291660.37</v>
      </c>
    </row>
    <row r="1475" spans="1:8" x14ac:dyDescent="0.3">
      <c r="A1475" t="s">
        <v>650</v>
      </c>
      <c r="B1475" t="s">
        <v>1615</v>
      </c>
      <c r="C1475" t="s">
        <v>2367</v>
      </c>
      <c r="D1475" t="s">
        <v>357</v>
      </c>
      <c r="E1475" t="s">
        <v>1</v>
      </c>
      <c r="F1475" s="3">
        <v>292892.41800000001</v>
      </c>
      <c r="G1475" s="3">
        <v>0</v>
      </c>
      <c r="H1475" s="3">
        <f t="shared" si="23"/>
        <v>292892.41800000001</v>
      </c>
    </row>
    <row r="1476" spans="1:8" x14ac:dyDescent="0.3">
      <c r="A1476" t="s">
        <v>497</v>
      </c>
      <c r="B1476" t="s">
        <v>2866</v>
      </c>
      <c r="C1476" t="s">
        <v>2909</v>
      </c>
      <c r="D1476" t="s">
        <v>58</v>
      </c>
      <c r="E1476" t="s">
        <v>2</v>
      </c>
      <c r="F1476" s="3">
        <v>296231.78000000003</v>
      </c>
      <c r="G1476" s="3">
        <v>0</v>
      </c>
      <c r="H1476" s="3">
        <f t="shared" si="23"/>
        <v>296231.78000000003</v>
      </c>
    </row>
    <row r="1477" spans="1:8" x14ac:dyDescent="0.3">
      <c r="A1477" t="s">
        <v>1395</v>
      </c>
      <c r="B1477" t="s">
        <v>1856</v>
      </c>
      <c r="C1477" t="s">
        <v>2165</v>
      </c>
      <c r="D1477" t="s">
        <v>272</v>
      </c>
      <c r="E1477" t="s">
        <v>226</v>
      </c>
      <c r="F1477" s="3">
        <v>312873.26</v>
      </c>
      <c r="G1477" s="3">
        <v>0</v>
      </c>
      <c r="H1477" s="3">
        <f t="shared" si="23"/>
        <v>312873.26</v>
      </c>
    </row>
    <row r="1478" spans="1:8" x14ac:dyDescent="0.3">
      <c r="A1478" t="s">
        <v>1454</v>
      </c>
      <c r="B1478" t="s">
        <v>2046</v>
      </c>
      <c r="C1478" t="s">
        <v>2309</v>
      </c>
      <c r="D1478" t="s">
        <v>285</v>
      </c>
      <c r="E1478" t="s">
        <v>4</v>
      </c>
      <c r="F1478" s="3">
        <v>314690.24</v>
      </c>
      <c r="G1478" s="3">
        <v>0</v>
      </c>
      <c r="H1478" s="3">
        <f t="shared" si="23"/>
        <v>314690.24</v>
      </c>
    </row>
    <row r="1479" spans="1:8" x14ac:dyDescent="0.3">
      <c r="A1479" t="s">
        <v>1370</v>
      </c>
      <c r="B1479" t="s">
        <v>1766</v>
      </c>
      <c r="C1479" t="s">
        <v>2355</v>
      </c>
      <c r="D1479" t="s">
        <v>260</v>
      </c>
      <c r="E1479" t="s">
        <v>1</v>
      </c>
      <c r="F1479" s="3">
        <v>317138.62</v>
      </c>
      <c r="G1479" s="3">
        <v>0</v>
      </c>
      <c r="H1479" s="3">
        <f t="shared" si="23"/>
        <v>317138.62</v>
      </c>
    </row>
    <row r="1480" spans="1:8" x14ac:dyDescent="0.3">
      <c r="A1480" t="s">
        <v>1356</v>
      </c>
      <c r="B1480" t="s">
        <v>1734</v>
      </c>
      <c r="C1480" t="s">
        <v>2163</v>
      </c>
      <c r="D1480" t="s">
        <v>330</v>
      </c>
      <c r="E1480" t="s">
        <v>2</v>
      </c>
      <c r="F1480" s="3">
        <v>319055.7</v>
      </c>
      <c r="G1480" s="3">
        <v>0</v>
      </c>
      <c r="H1480" s="3">
        <f t="shared" si="23"/>
        <v>319055.7</v>
      </c>
    </row>
    <row r="1481" spans="1:8" x14ac:dyDescent="0.3">
      <c r="A1481" t="s">
        <v>2964</v>
      </c>
      <c r="B1481" t="s">
        <v>884</v>
      </c>
      <c r="C1481" t="s">
        <v>3105</v>
      </c>
      <c r="D1481" t="s">
        <v>3106</v>
      </c>
      <c r="E1481" t="s">
        <v>1</v>
      </c>
      <c r="F1481" s="3">
        <v>329012</v>
      </c>
      <c r="G1481" s="3">
        <v>0</v>
      </c>
      <c r="H1481" s="3">
        <f t="shared" si="23"/>
        <v>329012</v>
      </c>
    </row>
    <row r="1482" spans="1:8" x14ac:dyDescent="0.3">
      <c r="A1482" t="s">
        <v>1390</v>
      </c>
      <c r="B1482" t="s">
        <v>1832</v>
      </c>
      <c r="C1482" t="s">
        <v>2202</v>
      </c>
      <c r="D1482" t="s">
        <v>366</v>
      </c>
      <c r="E1482" t="s">
        <v>2</v>
      </c>
      <c r="F1482" s="3">
        <v>329657.34999999998</v>
      </c>
      <c r="G1482" s="3">
        <v>0</v>
      </c>
      <c r="H1482" s="3">
        <f t="shared" si="23"/>
        <v>329657.34999999998</v>
      </c>
    </row>
    <row r="1483" spans="1:8" x14ac:dyDescent="0.3">
      <c r="A1483" t="s">
        <v>1388</v>
      </c>
      <c r="B1483" t="s">
        <v>1822</v>
      </c>
      <c r="C1483" t="s">
        <v>2156</v>
      </c>
      <c r="D1483" t="s">
        <v>365</v>
      </c>
      <c r="E1483" t="s">
        <v>2</v>
      </c>
      <c r="F1483" s="3">
        <v>330310.3</v>
      </c>
      <c r="G1483" s="3">
        <v>0</v>
      </c>
      <c r="H1483" s="3">
        <f t="shared" si="23"/>
        <v>330310.3</v>
      </c>
    </row>
    <row r="1484" spans="1:8" x14ac:dyDescent="0.3">
      <c r="A1484" t="s">
        <v>1395</v>
      </c>
      <c r="B1484" t="s">
        <v>1862</v>
      </c>
      <c r="C1484" t="s">
        <v>2119</v>
      </c>
      <c r="D1484" t="s">
        <v>199</v>
      </c>
      <c r="E1484" t="s">
        <v>2</v>
      </c>
      <c r="F1484" s="3">
        <v>337343.51819999999</v>
      </c>
      <c r="G1484" s="3">
        <v>0</v>
      </c>
      <c r="H1484" s="3">
        <f t="shared" si="23"/>
        <v>337343.51819999999</v>
      </c>
    </row>
    <row r="1485" spans="1:8" x14ac:dyDescent="0.3">
      <c r="A1485" t="s">
        <v>496</v>
      </c>
      <c r="B1485" t="s">
        <v>1600</v>
      </c>
      <c r="C1485" t="s">
        <v>2127</v>
      </c>
      <c r="D1485" t="s">
        <v>57</v>
      </c>
      <c r="E1485" t="s">
        <v>2</v>
      </c>
      <c r="F1485" s="3">
        <v>368415.31</v>
      </c>
      <c r="G1485" s="3">
        <v>0</v>
      </c>
      <c r="H1485" s="3">
        <f t="shared" si="23"/>
        <v>368415.31</v>
      </c>
    </row>
    <row r="1486" spans="1:8" x14ac:dyDescent="0.3">
      <c r="A1486" t="s">
        <v>1444</v>
      </c>
      <c r="B1486" t="s">
        <v>2007</v>
      </c>
      <c r="C1486" t="s">
        <v>2288</v>
      </c>
      <c r="D1486" t="s">
        <v>2276</v>
      </c>
      <c r="E1486" t="s">
        <v>1</v>
      </c>
      <c r="F1486" s="3">
        <v>374979</v>
      </c>
      <c r="G1486" s="3">
        <v>0</v>
      </c>
      <c r="H1486" s="3">
        <f t="shared" si="23"/>
        <v>374979</v>
      </c>
    </row>
    <row r="1487" spans="1:8" x14ac:dyDescent="0.3">
      <c r="A1487" t="s">
        <v>1443</v>
      </c>
      <c r="B1487" t="s">
        <v>2013</v>
      </c>
      <c r="C1487" t="s">
        <v>2274</v>
      </c>
      <c r="D1487" t="s">
        <v>2282</v>
      </c>
      <c r="E1487" t="s">
        <v>1</v>
      </c>
      <c r="F1487" s="3">
        <v>377774.99</v>
      </c>
      <c r="G1487" s="3">
        <v>0</v>
      </c>
      <c r="H1487" s="3">
        <f t="shared" si="23"/>
        <v>377774.99</v>
      </c>
    </row>
    <row r="1488" spans="1:8" x14ac:dyDescent="0.3">
      <c r="A1488" t="s">
        <v>1447</v>
      </c>
      <c r="B1488" t="s">
        <v>2036</v>
      </c>
      <c r="C1488" t="s">
        <v>1208</v>
      </c>
      <c r="D1488" t="s">
        <v>86</v>
      </c>
      <c r="E1488" t="s">
        <v>2</v>
      </c>
      <c r="F1488" s="3">
        <v>387919.76</v>
      </c>
      <c r="G1488" s="3">
        <v>0</v>
      </c>
      <c r="H1488" s="3">
        <f t="shared" si="23"/>
        <v>387919.76</v>
      </c>
    </row>
    <row r="1489" spans="1:8" x14ac:dyDescent="0.3">
      <c r="A1489" t="s">
        <v>662</v>
      </c>
      <c r="B1489" t="s">
        <v>2038</v>
      </c>
      <c r="C1489" t="s">
        <v>2304</v>
      </c>
      <c r="D1489" t="s">
        <v>175</v>
      </c>
      <c r="E1489" t="s">
        <v>2</v>
      </c>
      <c r="F1489" s="3">
        <v>389136.33</v>
      </c>
      <c r="G1489" s="3">
        <v>0</v>
      </c>
      <c r="H1489" s="3">
        <f t="shared" si="23"/>
        <v>389136.33</v>
      </c>
    </row>
    <row r="1490" spans="1:8" x14ac:dyDescent="0.3">
      <c r="A1490" t="s">
        <v>1414</v>
      </c>
      <c r="B1490" t="s">
        <v>1924</v>
      </c>
      <c r="C1490" t="s">
        <v>2119</v>
      </c>
      <c r="D1490" t="s">
        <v>199</v>
      </c>
      <c r="E1490" t="s">
        <v>2</v>
      </c>
      <c r="F1490" s="3">
        <v>393567.43790000002</v>
      </c>
      <c r="G1490" s="3">
        <v>0</v>
      </c>
      <c r="H1490" s="3">
        <f t="shared" si="23"/>
        <v>393567.43790000002</v>
      </c>
    </row>
    <row r="1491" spans="1:8" x14ac:dyDescent="0.3">
      <c r="A1491" t="s">
        <v>1320</v>
      </c>
      <c r="B1491" t="s">
        <v>1617</v>
      </c>
      <c r="C1491" t="s">
        <v>2128</v>
      </c>
      <c r="D1491" t="s">
        <v>64</v>
      </c>
      <c r="E1491" t="s">
        <v>2</v>
      </c>
      <c r="F1491" s="3">
        <v>406112.1</v>
      </c>
      <c r="G1491" s="3">
        <v>0</v>
      </c>
      <c r="H1491" s="3">
        <f t="shared" si="23"/>
        <v>406112.1</v>
      </c>
    </row>
    <row r="1492" spans="1:8" x14ac:dyDescent="0.3">
      <c r="A1492" t="s">
        <v>1331</v>
      </c>
      <c r="B1492" t="s">
        <v>1656</v>
      </c>
      <c r="C1492" t="s">
        <v>2360</v>
      </c>
      <c r="D1492" t="s">
        <v>247</v>
      </c>
      <c r="E1492" t="s">
        <v>1</v>
      </c>
      <c r="F1492" s="3">
        <v>406528.03</v>
      </c>
      <c r="G1492" s="3">
        <v>0</v>
      </c>
      <c r="H1492" s="3">
        <f t="shared" si="23"/>
        <v>406528.03</v>
      </c>
    </row>
    <row r="1493" spans="1:8" x14ac:dyDescent="0.3">
      <c r="A1493" t="s">
        <v>1386</v>
      </c>
      <c r="B1493" t="s">
        <v>1810</v>
      </c>
      <c r="C1493" t="s">
        <v>2403</v>
      </c>
      <c r="D1493" t="s">
        <v>146</v>
      </c>
      <c r="E1493" t="s">
        <v>1</v>
      </c>
      <c r="F1493" s="3">
        <v>406723.22</v>
      </c>
      <c r="G1493" s="3">
        <v>0</v>
      </c>
      <c r="H1493" s="3">
        <f t="shared" si="23"/>
        <v>406723.22</v>
      </c>
    </row>
    <row r="1494" spans="1:8" x14ac:dyDescent="0.3">
      <c r="A1494" t="s">
        <v>650</v>
      </c>
      <c r="B1494" t="s">
        <v>1580</v>
      </c>
      <c r="C1494" t="s">
        <v>2367</v>
      </c>
      <c r="D1494" t="s">
        <v>357</v>
      </c>
      <c r="E1494" t="s">
        <v>1</v>
      </c>
      <c r="F1494" s="3">
        <v>418417.74</v>
      </c>
      <c r="G1494" s="3">
        <v>0</v>
      </c>
      <c r="H1494" s="3">
        <f t="shared" si="23"/>
        <v>418417.74</v>
      </c>
    </row>
    <row r="1495" spans="1:8" x14ac:dyDescent="0.3">
      <c r="A1495" t="s">
        <v>2948</v>
      </c>
      <c r="B1495" t="s">
        <v>2776</v>
      </c>
      <c r="C1495" t="s">
        <v>2830</v>
      </c>
      <c r="D1495" t="s">
        <v>126</v>
      </c>
      <c r="E1495" t="s">
        <v>1</v>
      </c>
      <c r="F1495" s="3">
        <v>419740.55</v>
      </c>
      <c r="G1495" s="3">
        <v>0</v>
      </c>
      <c r="H1495" s="3">
        <f t="shared" si="23"/>
        <v>419740.55</v>
      </c>
    </row>
    <row r="1496" spans="1:8" x14ac:dyDescent="0.3">
      <c r="A1496" t="s">
        <v>2945</v>
      </c>
      <c r="B1496" t="s">
        <v>2945</v>
      </c>
      <c r="C1496" t="s">
        <v>1237</v>
      </c>
      <c r="D1496" t="s">
        <v>3065</v>
      </c>
      <c r="E1496" t="s">
        <v>1</v>
      </c>
      <c r="F1496" s="3">
        <v>426370.03</v>
      </c>
      <c r="G1496" s="3">
        <v>0</v>
      </c>
      <c r="H1496" s="3">
        <f t="shared" si="23"/>
        <v>426370.03</v>
      </c>
    </row>
    <row r="1497" spans="1:8" x14ac:dyDescent="0.3">
      <c r="A1497" t="s">
        <v>1444</v>
      </c>
      <c r="B1497" t="s">
        <v>2021</v>
      </c>
      <c r="C1497" t="s">
        <v>2288</v>
      </c>
      <c r="D1497" t="s">
        <v>2289</v>
      </c>
      <c r="E1497" t="s">
        <v>1</v>
      </c>
      <c r="F1497" s="3">
        <v>432061.26</v>
      </c>
      <c r="G1497" s="3">
        <v>0</v>
      </c>
      <c r="H1497" s="3">
        <f t="shared" si="23"/>
        <v>432061.26</v>
      </c>
    </row>
    <row r="1498" spans="1:8" x14ac:dyDescent="0.3">
      <c r="A1498" t="s">
        <v>1437</v>
      </c>
      <c r="B1498" t="s">
        <v>1984</v>
      </c>
      <c r="C1498" t="s">
        <v>2413</v>
      </c>
      <c r="D1498" t="s">
        <v>345</v>
      </c>
      <c r="E1498" t="s">
        <v>1</v>
      </c>
      <c r="F1498" s="3">
        <v>442878.68</v>
      </c>
      <c r="G1498" s="3">
        <v>0</v>
      </c>
      <c r="H1498" s="3">
        <f t="shared" si="23"/>
        <v>442878.68</v>
      </c>
    </row>
    <row r="1499" spans="1:8" x14ac:dyDescent="0.3">
      <c r="A1499" t="s">
        <v>1365</v>
      </c>
      <c r="B1499" t="s">
        <v>1757</v>
      </c>
      <c r="C1499" t="s">
        <v>2389</v>
      </c>
      <c r="D1499" t="s">
        <v>385</v>
      </c>
      <c r="E1499" t="s">
        <v>1</v>
      </c>
      <c r="F1499" s="3">
        <v>446258.05</v>
      </c>
      <c r="G1499" s="3">
        <v>0</v>
      </c>
      <c r="H1499" s="3">
        <f t="shared" si="23"/>
        <v>446258.05</v>
      </c>
    </row>
    <row r="1500" spans="1:8" x14ac:dyDescent="0.3">
      <c r="A1500" t="s">
        <v>1354</v>
      </c>
      <c r="B1500" t="s">
        <v>1730</v>
      </c>
      <c r="C1500" t="s">
        <v>2162</v>
      </c>
      <c r="D1500" t="s">
        <v>362</v>
      </c>
      <c r="E1500" t="s">
        <v>2</v>
      </c>
      <c r="F1500" s="3">
        <v>455740.17</v>
      </c>
      <c r="G1500" s="3">
        <v>0</v>
      </c>
      <c r="H1500" s="3">
        <f t="shared" si="23"/>
        <v>455740.17</v>
      </c>
    </row>
    <row r="1501" spans="1:8" x14ac:dyDescent="0.3">
      <c r="A1501" t="s">
        <v>1414</v>
      </c>
      <c r="B1501" t="s">
        <v>1919</v>
      </c>
      <c r="C1501" t="s">
        <v>2224</v>
      </c>
      <c r="D1501" t="s">
        <v>338</v>
      </c>
      <c r="E1501" t="s">
        <v>2</v>
      </c>
      <c r="F1501" s="3">
        <v>487213.77</v>
      </c>
      <c r="G1501" s="3">
        <v>0</v>
      </c>
      <c r="H1501" s="3">
        <f t="shared" si="23"/>
        <v>487213.77</v>
      </c>
    </row>
    <row r="1502" spans="1:8" x14ac:dyDescent="0.3">
      <c r="A1502" t="s">
        <v>1389</v>
      </c>
      <c r="B1502" t="s">
        <v>1826</v>
      </c>
      <c r="C1502" t="s">
        <v>2405</v>
      </c>
      <c r="D1502" t="s">
        <v>156</v>
      </c>
      <c r="E1502" t="s">
        <v>1</v>
      </c>
      <c r="F1502" s="3">
        <v>497165.51</v>
      </c>
      <c r="G1502" s="3">
        <v>0</v>
      </c>
      <c r="H1502" s="3">
        <f t="shared" si="23"/>
        <v>497165.51</v>
      </c>
    </row>
    <row r="1503" spans="1:8" x14ac:dyDescent="0.3">
      <c r="A1503" t="s">
        <v>480</v>
      </c>
      <c r="B1503" t="s">
        <v>1539</v>
      </c>
      <c r="C1503" t="s">
        <v>2102</v>
      </c>
      <c r="D1503" t="s">
        <v>28</v>
      </c>
      <c r="E1503" t="s">
        <v>3</v>
      </c>
      <c r="F1503" s="3">
        <v>508163.58</v>
      </c>
      <c r="G1503" s="3">
        <v>0</v>
      </c>
      <c r="H1503" s="3">
        <f t="shared" si="23"/>
        <v>508163.58</v>
      </c>
    </row>
    <row r="1504" spans="1:8" x14ac:dyDescent="0.3">
      <c r="A1504" t="s">
        <v>1305</v>
      </c>
      <c r="B1504" t="s">
        <v>2863</v>
      </c>
      <c r="C1504" t="s">
        <v>2909</v>
      </c>
      <c r="D1504" t="s">
        <v>172</v>
      </c>
      <c r="E1504" t="s">
        <v>2</v>
      </c>
      <c r="F1504" s="3">
        <v>518691.78</v>
      </c>
      <c r="G1504" s="3">
        <v>0</v>
      </c>
      <c r="H1504" s="3">
        <f t="shared" si="23"/>
        <v>518691.78</v>
      </c>
    </row>
    <row r="1505" spans="1:8" x14ac:dyDescent="0.3">
      <c r="A1505" t="s">
        <v>1287</v>
      </c>
      <c r="B1505" t="s">
        <v>1516</v>
      </c>
      <c r="C1505" t="s">
        <v>2097</v>
      </c>
      <c r="D1505" t="s">
        <v>18</v>
      </c>
      <c r="E1505" t="s">
        <v>2</v>
      </c>
      <c r="F1505" s="3">
        <v>524974.06000000006</v>
      </c>
      <c r="G1505" s="3">
        <v>0</v>
      </c>
      <c r="H1505" s="3">
        <f t="shared" si="23"/>
        <v>524974.06000000006</v>
      </c>
    </row>
    <row r="1506" spans="1:8" x14ac:dyDescent="0.3">
      <c r="A1506" t="s">
        <v>1444</v>
      </c>
      <c r="B1506" t="s">
        <v>2010</v>
      </c>
      <c r="C1506" t="s">
        <v>2288</v>
      </c>
      <c r="D1506" t="s">
        <v>2279</v>
      </c>
      <c r="E1506" t="s">
        <v>1</v>
      </c>
      <c r="F1506" s="3">
        <v>531186.18999999994</v>
      </c>
      <c r="G1506" s="3">
        <v>0</v>
      </c>
      <c r="H1506" s="3">
        <f t="shared" si="23"/>
        <v>531186.18999999994</v>
      </c>
    </row>
    <row r="1507" spans="1:8" x14ac:dyDescent="0.3">
      <c r="A1507" t="s">
        <v>1452</v>
      </c>
      <c r="B1507" t="s">
        <v>2043</v>
      </c>
      <c r="C1507" t="s">
        <v>2415</v>
      </c>
      <c r="D1507" t="s">
        <v>165</v>
      </c>
      <c r="E1507" t="s">
        <v>1</v>
      </c>
      <c r="F1507" s="3">
        <v>532755.98</v>
      </c>
      <c r="G1507" s="3">
        <v>0</v>
      </c>
      <c r="H1507" s="3">
        <f t="shared" si="23"/>
        <v>532755.98</v>
      </c>
    </row>
    <row r="1508" spans="1:8" x14ac:dyDescent="0.3">
      <c r="A1508" t="s">
        <v>1306</v>
      </c>
      <c r="B1508" t="s">
        <v>1570</v>
      </c>
      <c r="C1508" t="s">
        <v>2118</v>
      </c>
      <c r="D1508" t="s">
        <v>199</v>
      </c>
      <c r="E1508" t="s">
        <v>2</v>
      </c>
      <c r="F1508" s="3">
        <v>536714.87549999997</v>
      </c>
      <c r="G1508" s="3">
        <v>0</v>
      </c>
      <c r="H1508" s="3">
        <f t="shared" si="23"/>
        <v>536714.87549999997</v>
      </c>
    </row>
    <row r="1509" spans="1:8" x14ac:dyDescent="0.3">
      <c r="A1509" t="s">
        <v>644</v>
      </c>
      <c r="B1509" t="s">
        <v>1969</v>
      </c>
      <c r="C1509" t="s">
        <v>2248</v>
      </c>
      <c r="D1509" t="s">
        <v>203</v>
      </c>
      <c r="E1509" t="s">
        <v>3</v>
      </c>
      <c r="F1509" s="3">
        <v>539633.18999999994</v>
      </c>
      <c r="G1509" s="3">
        <v>0</v>
      </c>
      <c r="H1509" s="3">
        <f t="shared" si="23"/>
        <v>539633.18999999994</v>
      </c>
    </row>
    <row r="1510" spans="1:8" x14ac:dyDescent="0.3">
      <c r="A1510" t="s">
        <v>1443</v>
      </c>
      <c r="B1510" t="s">
        <v>2000</v>
      </c>
      <c r="C1510" t="s">
        <v>2274</v>
      </c>
      <c r="D1510" t="s">
        <v>2268</v>
      </c>
      <c r="E1510" t="s">
        <v>1</v>
      </c>
      <c r="F1510" s="3">
        <v>544462.53</v>
      </c>
      <c r="G1510" s="3">
        <v>0</v>
      </c>
      <c r="H1510" s="3">
        <f t="shared" si="23"/>
        <v>544462.53</v>
      </c>
    </row>
    <row r="1511" spans="1:8" x14ac:dyDescent="0.3">
      <c r="A1511" t="s">
        <v>1409</v>
      </c>
      <c r="B1511" t="s">
        <v>1915</v>
      </c>
      <c r="C1511" t="s">
        <v>2225</v>
      </c>
      <c r="D1511" t="s">
        <v>369</v>
      </c>
      <c r="E1511" t="s">
        <v>2</v>
      </c>
      <c r="F1511" s="3">
        <v>568022.87</v>
      </c>
      <c r="G1511" s="3">
        <v>0</v>
      </c>
      <c r="H1511" s="3">
        <f t="shared" si="23"/>
        <v>568022.87</v>
      </c>
    </row>
    <row r="1512" spans="1:8" x14ac:dyDescent="0.3">
      <c r="A1512" t="s">
        <v>1351</v>
      </c>
      <c r="B1512" t="s">
        <v>1720</v>
      </c>
      <c r="C1512" t="s">
        <v>2363</v>
      </c>
      <c r="D1512" t="s">
        <v>252</v>
      </c>
      <c r="E1512" t="s">
        <v>1</v>
      </c>
      <c r="F1512" s="3">
        <v>1196176.82</v>
      </c>
      <c r="G1512" s="3">
        <v>620000</v>
      </c>
      <c r="H1512" s="3">
        <f t="shared" si="23"/>
        <v>576176.82000000007</v>
      </c>
    </row>
    <row r="1513" spans="1:8" x14ac:dyDescent="0.3">
      <c r="A1513" t="s">
        <v>1320</v>
      </c>
      <c r="B1513" t="s">
        <v>1617</v>
      </c>
      <c r="C1513" t="s">
        <v>2129</v>
      </c>
      <c r="D1513" t="s">
        <v>356</v>
      </c>
      <c r="E1513" t="s">
        <v>4</v>
      </c>
      <c r="F1513" s="3">
        <v>603302.40000000002</v>
      </c>
      <c r="G1513" s="3">
        <v>0</v>
      </c>
      <c r="H1513" s="3">
        <f t="shared" si="23"/>
        <v>603302.40000000002</v>
      </c>
    </row>
    <row r="1514" spans="1:8" x14ac:dyDescent="0.3">
      <c r="A1514" t="s">
        <v>1444</v>
      </c>
      <c r="B1514" t="s">
        <v>2009</v>
      </c>
      <c r="C1514" t="s">
        <v>2288</v>
      </c>
      <c r="D1514" t="s">
        <v>2278</v>
      </c>
      <c r="E1514" t="s">
        <v>1</v>
      </c>
      <c r="F1514" s="3">
        <v>611751.76</v>
      </c>
      <c r="G1514" s="3">
        <v>0</v>
      </c>
      <c r="H1514" s="3">
        <f t="shared" si="23"/>
        <v>611751.76</v>
      </c>
    </row>
    <row r="1515" spans="1:8" x14ac:dyDescent="0.3">
      <c r="A1515" t="s">
        <v>1283</v>
      </c>
      <c r="B1515" t="s">
        <v>1487</v>
      </c>
      <c r="C1515" t="s">
        <v>2090</v>
      </c>
      <c r="D1515" t="s">
        <v>376</v>
      </c>
      <c r="E1515" t="s">
        <v>3</v>
      </c>
      <c r="F1515" s="3">
        <v>616803.07999999996</v>
      </c>
      <c r="G1515" s="3">
        <v>0</v>
      </c>
      <c r="H1515" s="3">
        <f t="shared" si="23"/>
        <v>616803.07999999996</v>
      </c>
    </row>
    <row r="1516" spans="1:8" x14ac:dyDescent="0.3">
      <c r="A1516" t="s">
        <v>531</v>
      </c>
      <c r="B1516" t="s">
        <v>1683</v>
      </c>
      <c r="C1516" t="s">
        <v>1119</v>
      </c>
      <c r="D1516" t="s">
        <v>139</v>
      </c>
      <c r="E1516" t="s">
        <v>2</v>
      </c>
      <c r="F1516" s="3">
        <v>618557.16</v>
      </c>
      <c r="G1516" s="3">
        <v>0</v>
      </c>
      <c r="H1516" s="3">
        <f t="shared" si="23"/>
        <v>618557.16</v>
      </c>
    </row>
    <row r="1517" spans="1:8" x14ac:dyDescent="0.3">
      <c r="A1517" t="s">
        <v>1406</v>
      </c>
      <c r="B1517" t="s">
        <v>1908</v>
      </c>
      <c r="C1517" t="s">
        <v>2220</v>
      </c>
      <c r="D1517" t="s">
        <v>2221</v>
      </c>
      <c r="E1517" t="s">
        <v>4</v>
      </c>
      <c r="F1517" s="3">
        <v>645941.52</v>
      </c>
      <c r="G1517" s="3">
        <v>0</v>
      </c>
      <c r="H1517" s="3">
        <f t="shared" si="23"/>
        <v>645941.52</v>
      </c>
    </row>
    <row r="1518" spans="1:8" x14ac:dyDescent="0.3">
      <c r="A1518" t="s">
        <v>452</v>
      </c>
      <c r="B1518" t="s">
        <v>697</v>
      </c>
      <c r="C1518" t="s">
        <v>1053</v>
      </c>
      <c r="D1518" t="s">
        <v>11</v>
      </c>
      <c r="E1518" t="s">
        <v>2</v>
      </c>
      <c r="F1518" s="3">
        <v>647957.6</v>
      </c>
      <c r="G1518" s="3">
        <v>0</v>
      </c>
      <c r="H1518" s="3">
        <f t="shared" si="23"/>
        <v>647957.6</v>
      </c>
    </row>
    <row r="1519" spans="1:8" x14ac:dyDescent="0.3">
      <c r="A1519" t="s">
        <v>1443</v>
      </c>
      <c r="B1519" t="s">
        <v>2014</v>
      </c>
      <c r="C1519" t="s">
        <v>2274</v>
      </c>
      <c r="D1519" t="s">
        <v>2283</v>
      </c>
      <c r="E1519" t="s">
        <v>1</v>
      </c>
      <c r="F1519" s="3">
        <v>657665.23</v>
      </c>
      <c r="G1519" s="3">
        <v>0</v>
      </c>
      <c r="H1519" s="3">
        <f t="shared" si="23"/>
        <v>657665.23</v>
      </c>
    </row>
    <row r="1520" spans="1:8" x14ac:dyDescent="0.3">
      <c r="A1520" t="s">
        <v>1443</v>
      </c>
      <c r="B1520" t="s">
        <v>2008</v>
      </c>
      <c r="C1520" t="s">
        <v>2274</v>
      </c>
      <c r="D1520" t="s">
        <v>2277</v>
      </c>
      <c r="E1520" t="s">
        <v>1</v>
      </c>
      <c r="F1520" s="3">
        <v>663767.81000000006</v>
      </c>
      <c r="G1520" s="3">
        <v>0</v>
      </c>
      <c r="H1520" s="3">
        <f t="shared" si="23"/>
        <v>663767.81000000006</v>
      </c>
    </row>
    <row r="1521" spans="1:8" x14ac:dyDescent="0.3">
      <c r="A1521" t="s">
        <v>480</v>
      </c>
      <c r="B1521" t="s">
        <v>1537</v>
      </c>
      <c r="C1521" t="s">
        <v>2359</v>
      </c>
      <c r="D1521" t="s">
        <v>28</v>
      </c>
      <c r="E1521" t="s">
        <v>1</v>
      </c>
      <c r="F1521" s="3">
        <v>686107.44</v>
      </c>
      <c r="G1521" s="3">
        <v>0</v>
      </c>
      <c r="H1521" s="3">
        <f t="shared" si="23"/>
        <v>686107.44</v>
      </c>
    </row>
    <row r="1522" spans="1:8" x14ac:dyDescent="0.3">
      <c r="A1522" t="s">
        <v>569</v>
      </c>
      <c r="B1522" t="s">
        <v>3003</v>
      </c>
      <c r="C1522" t="s">
        <v>3076</v>
      </c>
      <c r="D1522" t="s">
        <v>3077</v>
      </c>
      <c r="E1522" t="s">
        <v>1</v>
      </c>
      <c r="F1522" s="3">
        <v>697576.09</v>
      </c>
      <c r="G1522" s="3">
        <v>0</v>
      </c>
      <c r="H1522" s="3">
        <f t="shared" si="23"/>
        <v>697576.09</v>
      </c>
    </row>
    <row r="1523" spans="1:8" x14ac:dyDescent="0.3">
      <c r="A1523" t="s">
        <v>1430</v>
      </c>
      <c r="B1523" t="s">
        <v>1974</v>
      </c>
      <c r="C1523" t="s">
        <v>2358</v>
      </c>
      <c r="D1523" t="s">
        <v>340</v>
      </c>
      <c r="E1523" t="s">
        <v>1</v>
      </c>
      <c r="F1523" s="3">
        <v>697941.16</v>
      </c>
      <c r="G1523" s="3">
        <v>0</v>
      </c>
      <c r="H1523" s="3">
        <f t="shared" si="23"/>
        <v>697941.16</v>
      </c>
    </row>
    <row r="1524" spans="1:8" x14ac:dyDescent="0.3">
      <c r="A1524" t="s">
        <v>1358</v>
      </c>
      <c r="B1524" t="s">
        <v>1740</v>
      </c>
      <c r="C1524" t="s">
        <v>2388</v>
      </c>
      <c r="D1524" t="s">
        <v>329</v>
      </c>
      <c r="E1524" t="s">
        <v>1</v>
      </c>
      <c r="F1524" s="3">
        <v>744209.09</v>
      </c>
      <c r="G1524" s="3">
        <v>0</v>
      </c>
      <c r="H1524" s="3">
        <f t="shared" si="23"/>
        <v>744209.09</v>
      </c>
    </row>
    <row r="1525" spans="1:8" x14ac:dyDescent="0.3">
      <c r="A1525" t="s">
        <v>1409</v>
      </c>
      <c r="B1525" t="s">
        <v>1916</v>
      </c>
      <c r="C1525" t="s">
        <v>2226</v>
      </c>
      <c r="D1525" t="s">
        <v>369</v>
      </c>
      <c r="E1525" t="s">
        <v>4</v>
      </c>
      <c r="F1525" s="3">
        <v>748949.88</v>
      </c>
      <c r="G1525" s="3">
        <v>0</v>
      </c>
      <c r="H1525" s="3">
        <f t="shared" si="23"/>
        <v>748949.88</v>
      </c>
    </row>
    <row r="1526" spans="1:8" x14ac:dyDescent="0.3">
      <c r="A1526" t="s">
        <v>1420</v>
      </c>
      <c r="B1526" t="s">
        <v>1934</v>
      </c>
      <c r="C1526" t="s">
        <v>2237</v>
      </c>
      <c r="D1526" t="s">
        <v>300</v>
      </c>
      <c r="E1526" t="s">
        <v>2</v>
      </c>
      <c r="F1526" s="3">
        <v>818810.29</v>
      </c>
      <c r="G1526" s="3">
        <v>0</v>
      </c>
      <c r="H1526" s="3">
        <f t="shared" si="23"/>
        <v>818810.29</v>
      </c>
    </row>
    <row r="1527" spans="1:8" x14ac:dyDescent="0.3">
      <c r="A1527" t="s">
        <v>650</v>
      </c>
      <c r="B1527" t="s">
        <v>1581</v>
      </c>
      <c r="C1527" t="s">
        <v>2367</v>
      </c>
      <c r="D1527" t="s">
        <v>201</v>
      </c>
      <c r="E1527" t="s">
        <v>1</v>
      </c>
      <c r="F1527" s="3">
        <v>850894.61</v>
      </c>
      <c r="G1527" s="3">
        <v>0</v>
      </c>
      <c r="H1527" s="3">
        <f t="shared" si="23"/>
        <v>850894.61</v>
      </c>
    </row>
    <row r="1528" spans="1:8" x14ac:dyDescent="0.3">
      <c r="A1528" t="s">
        <v>1461</v>
      </c>
      <c r="B1528" t="s">
        <v>3046</v>
      </c>
      <c r="C1528" t="s">
        <v>1219</v>
      </c>
      <c r="D1528" t="s">
        <v>2328</v>
      </c>
      <c r="E1528" t="s">
        <v>4</v>
      </c>
      <c r="F1528" s="3">
        <v>876499.97</v>
      </c>
      <c r="G1528" s="3">
        <v>0</v>
      </c>
      <c r="H1528" s="3">
        <f t="shared" si="23"/>
        <v>876499.97</v>
      </c>
    </row>
    <row r="1529" spans="1:8" x14ac:dyDescent="0.3">
      <c r="A1529" t="s">
        <v>489</v>
      </c>
      <c r="B1529" t="s">
        <v>1576</v>
      </c>
      <c r="C1529" t="s">
        <v>2120</v>
      </c>
      <c r="D1529" t="s">
        <v>48</v>
      </c>
      <c r="E1529" t="s">
        <v>2</v>
      </c>
      <c r="F1529" s="3">
        <v>883105.25939999998</v>
      </c>
      <c r="G1529" s="3">
        <v>0</v>
      </c>
      <c r="H1529" s="3">
        <f t="shared" si="23"/>
        <v>883105.25939999998</v>
      </c>
    </row>
    <row r="1530" spans="1:8" x14ac:dyDescent="0.3">
      <c r="A1530" t="s">
        <v>2948</v>
      </c>
      <c r="B1530" t="s">
        <v>2880</v>
      </c>
      <c r="C1530" t="s">
        <v>2157</v>
      </c>
      <c r="D1530" t="s">
        <v>259</v>
      </c>
      <c r="E1530" t="s">
        <v>2</v>
      </c>
      <c r="F1530" s="3">
        <v>914394.88</v>
      </c>
      <c r="G1530" s="3">
        <v>0</v>
      </c>
      <c r="H1530" s="3">
        <f t="shared" si="23"/>
        <v>914394.88</v>
      </c>
    </row>
    <row r="1531" spans="1:8" x14ac:dyDescent="0.3">
      <c r="A1531" t="s">
        <v>1324</v>
      </c>
      <c r="B1531" t="s">
        <v>1628</v>
      </c>
      <c r="C1531" t="s">
        <v>2132</v>
      </c>
      <c r="D1531" t="s">
        <v>70</v>
      </c>
      <c r="E1531" t="s">
        <v>3</v>
      </c>
      <c r="F1531" s="3">
        <v>952928.42</v>
      </c>
      <c r="G1531" s="3">
        <v>0</v>
      </c>
      <c r="H1531" s="3">
        <f t="shared" si="23"/>
        <v>952928.42</v>
      </c>
    </row>
    <row r="1532" spans="1:8" x14ac:dyDescent="0.3">
      <c r="A1532" t="s">
        <v>1443</v>
      </c>
      <c r="B1532" t="s">
        <v>1998</v>
      </c>
      <c r="C1532" t="s">
        <v>2274</v>
      </c>
      <c r="D1532" t="s">
        <v>2266</v>
      </c>
      <c r="E1532" t="s">
        <v>1</v>
      </c>
      <c r="F1532" s="3">
        <v>985769.94</v>
      </c>
      <c r="G1532" s="3">
        <v>0</v>
      </c>
      <c r="H1532" s="3">
        <f t="shared" si="23"/>
        <v>985769.94</v>
      </c>
    </row>
    <row r="1533" spans="1:8" x14ac:dyDescent="0.3">
      <c r="A1533" t="s">
        <v>1443</v>
      </c>
      <c r="B1533" t="s">
        <v>2007</v>
      </c>
      <c r="C1533" t="s">
        <v>2274</v>
      </c>
      <c r="D1533" t="s">
        <v>2276</v>
      </c>
      <c r="E1533" t="s">
        <v>1</v>
      </c>
      <c r="F1533" s="3">
        <v>1020850.32</v>
      </c>
      <c r="G1533" s="3">
        <v>0</v>
      </c>
      <c r="H1533" s="3">
        <f t="shared" si="23"/>
        <v>1020850.32</v>
      </c>
    </row>
    <row r="1534" spans="1:8" x14ac:dyDescent="0.3">
      <c r="A1534" t="s">
        <v>1347</v>
      </c>
      <c r="B1534" t="s">
        <v>1701</v>
      </c>
      <c r="C1534" t="s">
        <v>1127</v>
      </c>
      <c r="D1534" t="s">
        <v>360</v>
      </c>
      <c r="E1534" t="s">
        <v>2</v>
      </c>
      <c r="F1534" s="3">
        <v>2881889.42</v>
      </c>
      <c r="G1534" s="3">
        <v>1835996</v>
      </c>
      <c r="H1534" s="3">
        <f t="shared" si="23"/>
        <v>1045893.4199999999</v>
      </c>
    </row>
    <row r="1535" spans="1:8" x14ac:dyDescent="0.3">
      <c r="A1535" t="s">
        <v>1357</v>
      </c>
      <c r="B1535" t="s">
        <v>1735</v>
      </c>
      <c r="C1535" t="s">
        <v>2164</v>
      </c>
      <c r="D1535" t="s">
        <v>362</v>
      </c>
      <c r="E1535" t="s">
        <v>2</v>
      </c>
      <c r="F1535" s="3">
        <v>1045995.28</v>
      </c>
      <c r="G1535" s="3">
        <v>0</v>
      </c>
      <c r="H1535" s="3">
        <f t="shared" si="23"/>
        <v>1045995.28</v>
      </c>
    </row>
    <row r="1536" spans="1:8" x14ac:dyDescent="0.3">
      <c r="A1536" t="s">
        <v>1326</v>
      </c>
      <c r="B1536" t="s">
        <v>1634</v>
      </c>
      <c r="C1536" t="s">
        <v>2370</v>
      </c>
      <c r="D1536" t="s">
        <v>292</v>
      </c>
      <c r="E1536" t="s">
        <v>1</v>
      </c>
      <c r="F1536" s="3">
        <v>1343430.64</v>
      </c>
      <c r="G1536" s="3">
        <v>219980</v>
      </c>
      <c r="H1536" s="3">
        <f t="shared" si="23"/>
        <v>1123450.6399999999</v>
      </c>
    </row>
    <row r="1537" spans="1:8" x14ac:dyDescent="0.3">
      <c r="A1537" t="s">
        <v>1300</v>
      </c>
      <c r="B1537" t="s">
        <v>1835</v>
      </c>
      <c r="C1537" t="s">
        <v>2406</v>
      </c>
      <c r="D1537" t="s">
        <v>11</v>
      </c>
      <c r="E1537" t="s">
        <v>1</v>
      </c>
      <c r="F1537" s="3">
        <v>1129175.8799999999</v>
      </c>
      <c r="G1537" s="3">
        <v>0</v>
      </c>
      <c r="H1537" s="3">
        <f t="shared" si="23"/>
        <v>1129175.8799999999</v>
      </c>
    </row>
    <row r="1538" spans="1:8" x14ac:dyDescent="0.3">
      <c r="A1538" t="s">
        <v>489</v>
      </c>
      <c r="B1538" t="s">
        <v>1607</v>
      </c>
      <c r="C1538" t="s">
        <v>2120</v>
      </c>
      <c r="D1538" t="s">
        <v>48</v>
      </c>
      <c r="E1538" t="s">
        <v>2</v>
      </c>
      <c r="F1538" s="3">
        <v>1132186.23</v>
      </c>
      <c r="G1538" s="3">
        <v>0</v>
      </c>
      <c r="H1538" s="3">
        <f t="shared" ref="H1538:H1601" si="24">F1538-G1538</f>
        <v>1132186.23</v>
      </c>
    </row>
    <row r="1539" spans="1:8" x14ac:dyDescent="0.3">
      <c r="A1539" t="s">
        <v>1353</v>
      </c>
      <c r="B1539" t="s">
        <v>1927</v>
      </c>
      <c r="C1539" t="s">
        <v>1140</v>
      </c>
      <c r="D1539" t="s">
        <v>119</v>
      </c>
      <c r="E1539" t="s">
        <v>4</v>
      </c>
      <c r="F1539" s="3">
        <v>1133281.2953999999</v>
      </c>
      <c r="G1539" s="3">
        <v>0</v>
      </c>
      <c r="H1539" s="3">
        <f t="shared" si="24"/>
        <v>1133281.2953999999</v>
      </c>
    </row>
    <row r="1540" spans="1:8" x14ac:dyDescent="0.3">
      <c r="A1540" t="s">
        <v>1363</v>
      </c>
      <c r="B1540" t="s">
        <v>1753</v>
      </c>
      <c r="C1540" t="s">
        <v>2355</v>
      </c>
      <c r="D1540" t="s">
        <v>255</v>
      </c>
      <c r="E1540" t="s">
        <v>1</v>
      </c>
      <c r="F1540" s="3">
        <v>1198144.55</v>
      </c>
      <c r="G1540" s="3">
        <v>0</v>
      </c>
      <c r="H1540" s="3">
        <f t="shared" si="24"/>
        <v>1198144.55</v>
      </c>
    </row>
    <row r="1541" spans="1:8" x14ac:dyDescent="0.3">
      <c r="A1541" t="s">
        <v>613</v>
      </c>
      <c r="B1541" t="s">
        <v>1888</v>
      </c>
      <c r="C1541" t="s">
        <v>2346</v>
      </c>
      <c r="D1541" t="s">
        <v>151</v>
      </c>
      <c r="E1541" t="s">
        <v>1</v>
      </c>
      <c r="F1541" s="3">
        <v>1225508.8500000001</v>
      </c>
      <c r="G1541" s="3">
        <v>0</v>
      </c>
      <c r="H1541" s="3">
        <f t="shared" si="24"/>
        <v>1225508.8500000001</v>
      </c>
    </row>
    <row r="1542" spans="1:8" x14ac:dyDescent="0.3">
      <c r="A1542" t="s">
        <v>562</v>
      </c>
      <c r="B1542" t="s">
        <v>870</v>
      </c>
      <c r="C1542" t="s">
        <v>1143</v>
      </c>
      <c r="D1542" t="s">
        <v>98</v>
      </c>
      <c r="E1542" t="s">
        <v>4</v>
      </c>
      <c r="F1542" s="3">
        <v>5086995.67</v>
      </c>
      <c r="G1542" s="3">
        <v>3720000</v>
      </c>
      <c r="H1542" s="3">
        <f t="shared" si="24"/>
        <v>1366995.67</v>
      </c>
    </row>
    <row r="1543" spans="1:8" x14ac:dyDescent="0.3">
      <c r="A1543" t="s">
        <v>1303</v>
      </c>
      <c r="B1543" t="s">
        <v>1554</v>
      </c>
      <c r="C1543" t="s">
        <v>2359</v>
      </c>
      <c r="D1543" t="s">
        <v>239</v>
      </c>
      <c r="E1543" t="s">
        <v>1</v>
      </c>
      <c r="F1543" s="3">
        <v>1386644.97</v>
      </c>
      <c r="G1543" s="3">
        <v>0</v>
      </c>
      <c r="H1543" s="3">
        <f t="shared" si="24"/>
        <v>1386644.97</v>
      </c>
    </row>
    <row r="1544" spans="1:8" x14ac:dyDescent="0.3">
      <c r="A1544" t="s">
        <v>1380</v>
      </c>
      <c r="B1544" t="s">
        <v>1794</v>
      </c>
      <c r="C1544" t="s">
        <v>2182</v>
      </c>
      <c r="D1544" t="s">
        <v>137</v>
      </c>
      <c r="E1544" t="s">
        <v>2</v>
      </c>
      <c r="F1544" s="3">
        <v>1450319.75</v>
      </c>
      <c r="G1544" s="3">
        <v>0</v>
      </c>
      <c r="H1544" s="3">
        <f t="shared" si="24"/>
        <v>1450319.75</v>
      </c>
    </row>
    <row r="1545" spans="1:8" x14ac:dyDescent="0.3">
      <c r="A1545" t="s">
        <v>1306</v>
      </c>
      <c r="B1545" t="s">
        <v>1571</v>
      </c>
      <c r="C1545" t="s">
        <v>2119</v>
      </c>
      <c r="D1545" t="s">
        <v>97</v>
      </c>
      <c r="E1545" t="s">
        <v>2</v>
      </c>
      <c r="F1545" s="3">
        <v>1499134.932</v>
      </c>
      <c r="G1545" s="3">
        <v>0</v>
      </c>
      <c r="H1545" s="3">
        <f t="shared" si="24"/>
        <v>1499134.932</v>
      </c>
    </row>
    <row r="1546" spans="1:8" x14ac:dyDescent="0.3">
      <c r="A1546" t="s">
        <v>1445</v>
      </c>
      <c r="B1546" t="s">
        <v>2009</v>
      </c>
      <c r="C1546" t="s">
        <v>2294</v>
      </c>
      <c r="D1546" t="s">
        <v>2278</v>
      </c>
      <c r="E1546" t="s">
        <v>1</v>
      </c>
      <c r="F1546" s="3">
        <v>1532546.9</v>
      </c>
      <c r="G1546" s="3">
        <v>0</v>
      </c>
      <c r="H1546" s="3">
        <f t="shared" si="24"/>
        <v>1532546.9</v>
      </c>
    </row>
    <row r="1547" spans="1:8" x14ac:dyDescent="0.3">
      <c r="A1547" t="s">
        <v>1454</v>
      </c>
      <c r="B1547" t="s">
        <v>2049</v>
      </c>
      <c r="C1547" t="s">
        <v>2311</v>
      </c>
      <c r="D1547" t="s">
        <v>204</v>
      </c>
      <c r="E1547" t="s">
        <v>4</v>
      </c>
      <c r="F1547" s="3">
        <v>1538310.39</v>
      </c>
      <c r="G1547" s="3">
        <v>0</v>
      </c>
      <c r="H1547" s="3">
        <f t="shared" si="24"/>
        <v>1538310.39</v>
      </c>
    </row>
    <row r="1548" spans="1:8" x14ac:dyDescent="0.3">
      <c r="A1548" t="s">
        <v>1324</v>
      </c>
      <c r="B1548" t="s">
        <v>1626</v>
      </c>
      <c r="C1548" t="s">
        <v>1230</v>
      </c>
      <c r="D1548" t="s">
        <v>73</v>
      </c>
      <c r="E1548" t="s">
        <v>1</v>
      </c>
      <c r="F1548" s="3">
        <v>1581072.85</v>
      </c>
      <c r="G1548" s="3">
        <v>0</v>
      </c>
      <c r="H1548" s="3">
        <f t="shared" si="24"/>
        <v>1581072.85</v>
      </c>
    </row>
    <row r="1549" spans="1:8" x14ac:dyDescent="0.3">
      <c r="A1549" t="s">
        <v>1443</v>
      </c>
      <c r="B1549" t="s">
        <v>2016</v>
      </c>
      <c r="C1549" t="s">
        <v>2274</v>
      </c>
      <c r="D1549" t="s">
        <v>2285</v>
      </c>
      <c r="E1549" t="s">
        <v>1</v>
      </c>
      <c r="F1549" s="3">
        <v>1596036.74</v>
      </c>
      <c r="G1549" s="3">
        <v>0</v>
      </c>
      <c r="H1549" s="3">
        <f t="shared" si="24"/>
        <v>1596036.74</v>
      </c>
    </row>
    <row r="1550" spans="1:8" x14ac:dyDescent="0.3">
      <c r="A1550" t="s">
        <v>1461</v>
      </c>
      <c r="B1550" t="s">
        <v>1030</v>
      </c>
      <c r="C1550" t="s">
        <v>1219</v>
      </c>
      <c r="D1550" t="s">
        <v>206</v>
      </c>
      <c r="E1550" t="s">
        <v>4</v>
      </c>
      <c r="F1550" s="3">
        <v>1662136.39</v>
      </c>
      <c r="G1550" s="3">
        <v>0</v>
      </c>
      <c r="H1550" s="3">
        <f t="shared" si="24"/>
        <v>1662136.39</v>
      </c>
    </row>
    <row r="1551" spans="1:8" x14ac:dyDescent="0.3">
      <c r="A1551" t="s">
        <v>1338</v>
      </c>
      <c r="B1551" t="s">
        <v>1673</v>
      </c>
      <c r="C1551" t="s">
        <v>2372</v>
      </c>
      <c r="D1551" t="s">
        <v>249</v>
      </c>
      <c r="E1551" t="s">
        <v>1</v>
      </c>
      <c r="F1551" s="3">
        <v>1704520.8</v>
      </c>
      <c r="G1551" s="3">
        <v>0</v>
      </c>
      <c r="H1551" s="3">
        <f t="shared" si="24"/>
        <v>1704520.8</v>
      </c>
    </row>
    <row r="1552" spans="1:8" x14ac:dyDescent="0.3">
      <c r="A1552" t="s">
        <v>1426</v>
      </c>
      <c r="B1552" t="s">
        <v>1946</v>
      </c>
      <c r="C1552" t="s">
        <v>2360</v>
      </c>
      <c r="D1552" t="s">
        <v>277</v>
      </c>
      <c r="E1552" t="s">
        <v>1</v>
      </c>
      <c r="F1552" s="3">
        <v>1713972.31</v>
      </c>
      <c r="G1552" s="3">
        <v>0</v>
      </c>
      <c r="H1552" s="3">
        <f t="shared" si="24"/>
        <v>1713972.31</v>
      </c>
    </row>
    <row r="1553" spans="1:8" x14ac:dyDescent="0.3">
      <c r="A1553" t="s">
        <v>1443</v>
      </c>
      <c r="B1553" t="s">
        <v>2017</v>
      </c>
      <c r="C1553" t="s">
        <v>2274</v>
      </c>
      <c r="D1553" t="s">
        <v>2286</v>
      </c>
      <c r="E1553" t="s">
        <v>1</v>
      </c>
      <c r="F1553" s="3">
        <v>1720664.39</v>
      </c>
      <c r="G1553" s="3">
        <v>0</v>
      </c>
      <c r="H1553" s="3">
        <f t="shared" si="24"/>
        <v>1720664.39</v>
      </c>
    </row>
    <row r="1554" spans="1:8" x14ac:dyDescent="0.3">
      <c r="A1554" t="s">
        <v>1459</v>
      </c>
      <c r="B1554" t="s">
        <v>2059</v>
      </c>
      <c r="C1554" t="s">
        <v>2417</v>
      </c>
      <c r="D1554" t="s">
        <v>394</v>
      </c>
      <c r="E1554" t="s">
        <v>1</v>
      </c>
      <c r="F1554" s="3">
        <v>1834926.17</v>
      </c>
      <c r="G1554" s="3">
        <v>0</v>
      </c>
      <c r="H1554" s="3">
        <f t="shared" si="24"/>
        <v>1834926.17</v>
      </c>
    </row>
    <row r="1555" spans="1:8" x14ac:dyDescent="0.3">
      <c r="A1555" t="s">
        <v>1444</v>
      </c>
      <c r="B1555" t="s">
        <v>2019</v>
      </c>
      <c r="C1555" t="s">
        <v>2288</v>
      </c>
      <c r="D1555" t="s">
        <v>68</v>
      </c>
      <c r="E1555" t="s">
        <v>1</v>
      </c>
      <c r="F1555" s="3">
        <v>1850313.93</v>
      </c>
      <c r="G1555" s="3">
        <v>0</v>
      </c>
      <c r="H1555" s="3">
        <f t="shared" si="24"/>
        <v>1850313.93</v>
      </c>
    </row>
    <row r="1556" spans="1:8" x14ac:dyDescent="0.3">
      <c r="A1556" t="s">
        <v>1371</v>
      </c>
      <c r="B1556" t="s">
        <v>1770</v>
      </c>
      <c r="C1556" t="s">
        <v>2355</v>
      </c>
      <c r="D1556" t="s">
        <v>264</v>
      </c>
      <c r="E1556" t="s">
        <v>1</v>
      </c>
      <c r="F1556" s="3">
        <v>1866077.97</v>
      </c>
      <c r="G1556" s="3">
        <v>0</v>
      </c>
      <c r="H1556" s="3">
        <f t="shared" si="24"/>
        <v>1866077.97</v>
      </c>
    </row>
    <row r="1557" spans="1:8" x14ac:dyDescent="0.3">
      <c r="A1557" t="s">
        <v>1353</v>
      </c>
      <c r="B1557" t="s">
        <v>1725</v>
      </c>
      <c r="C1557" t="s">
        <v>1140</v>
      </c>
      <c r="D1557" t="s">
        <v>119</v>
      </c>
      <c r="E1557" t="s">
        <v>4</v>
      </c>
      <c r="F1557" s="3">
        <v>1929641.1246</v>
      </c>
      <c r="G1557" s="3">
        <v>0</v>
      </c>
      <c r="H1557" s="3">
        <f t="shared" si="24"/>
        <v>1929641.1246</v>
      </c>
    </row>
    <row r="1558" spans="1:8" x14ac:dyDescent="0.3">
      <c r="A1558" t="s">
        <v>1460</v>
      </c>
      <c r="B1558" t="s">
        <v>2066</v>
      </c>
      <c r="C1558" t="s">
        <v>2326</v>
      </c>
      <c r="D1558" t="s">
        <v>304</v>
      </c>
      <c r="E1558" t="s">
        <v>4</v>
      </c>
      <c r="F1558" s="3">
        <v>1978624.4</v>
      </c>
      <c r="G1558" s="3">
        <v>0</v>
      </c>
      <c r="H1558" s="3">
        <f t="shared" si="24"/>
        <v>1978624.4</v>
      </c>
    </row>
    <row r="1559" spans="1:8" x14ac:dyDescent="0.3">
      <c r="A1559" t="s">
        <v>1318</v>
      </c>
      <c r="B1559" t="s">
        <v>1599</v>
      </c>
      <c r="C1559" t="s">
        <v>2126</v>
      </c>
      <c r="D1559" t="s">
        <v>57</v>
      </c>
      <c r="E1559" t="s">
        <v>2</v>
      </c>
      <c r="F1559" s="3">
        <v>2030921.59</v>
      </c>
      <c r="G1559" s="3">
        <v>0</v>
      </c>
      <c r="H1559" s="3">
        <f t="shared" si="24"/>
        <v>2030921.59</v>
      </c>
    </row>
    <row r="1560" spans="1:8" x14ac:dyDescent="0.3">
      <c r="A1560" t="s">
        <v>1414</v>
      </c>
      <c r="B1560" t="s">
        <v>1918</v>
      </c>
      <c r="C1560" t="s">
        <v>2363</v>
      </c>
      <c r="D1560" t="s">
        <v>274</v>
      </c>
      <c r="E1560" t="s">
        <v>1</v>
      </c>
      <c r="F1560" s="3">
        <v>2047696.65</v>
      </c>
      <c r="G1560" s="3">
        <v>0</v>
      </c>
      <c r="H1560" s="3">
        <f t="shared" si="24"/>
        <v>2047696.65</v>
      </c>
    </row>
    <row r="1561" spans="1:8" x14ac:dyDescent="0.3">
      <c r="A1561" t="s">
        <v>1376</v>
      </c>
      <c r="B1561" t="s">
        <v>1776</v>
      </c>
      <c r="C1561" t="s">
        <v>2396</v>
      </c>
      <c r="D1561" t="s">
        <v>294</v>
      </c>
      <c r="E1561" t="s">
        <v>1</v>
      </c>
      <c r="F1561" s="3">
        <v>2066309.93</v>
      </c>
      <c r="G1561" s="3">
        <v>0</v>
      </c>
      <c r="H1561" s="3">
        <f t="shared" si="24"/>
        <v>2066309.93</v>
      </c>
    </row>
    <row r="1562" spans="1:8" x14ac:dyDescent="0.3">
      <c r="A1562" t="s">
        <v>1445</v>
      </c>
      <c r="B1562" t="s">
        <v>2015</v>
      </c>
      <c r="C1562" t="s">
        <v>2294</v>
      </c>
      <c r="D1562" t="s">
        <v>2284</v>
      </c>
      <c r="E1562" t="s">
        <v>1</v>
      </c>
      <c r="F1562" s="3">
        <v>2090085.8</v>
      </c>
      <c r="G1562" s="3">
        <v>0</v>
      </c>
      <c r="H1562" s="3">
        <f t="shared" si="24"/>
        <v>2090085.8</v>
      </c>
    </row>
    <row r="1563" spans="1:8" x14ac:dyDescent="0.3">
      <c r="A1563" t="s">
        <v>1392</v>
      </c>
      <c r="B1563" t="s">
        <v>1850</v>
      </c>
      <c r="C1563" t="s">
        <v>2359</v>
      </c>
      <c r="D1563" t="s">
        <v>155</v>
      </c>
      <c r="E1563" t="s">
        <v>1</v>
      </c>
      <c r="F1563" s="3">
        <v>2225045.06</v>
      </c>
      <c r="G1563" s="3">
        <v>0</v>
      </c>
      <c r="H1563" s="3">
        <f t="shared" si="24"/>
        <v>2225045.06</v>
      </c>
    </row>
    <row r="1564" spans="1:8" x14ac:dyDescent="0.3">
      <c r="A1564" t="s">
        <v>1309</v>
      </c>
      <c r="B1564" t="s">
        <v>1578</v>
      </c>
      <c r="C1564" t="s">
        <v>2366</v>
      </c>
      <c r="D1564" t="s">
        <v>243</v>
      </c>
      <c r="E1564" t="s">
        <v>1</v>
      </c>
      <c r="F1564" s="3">
        <v>2233782.64</v>
      </c>
      <c r="G1564" s="3">
        <v>0</v>
      </c>
      <c r="H1564" s="3">
        <f t="shared" si="24"/>
        <v>2233782.64</v>
      </c>
    </row>
    <row r="1565" spans="1:8" x14ac:dyDescent="0.3">
      <c r="A1565" t="s">
        <v>631</v>
      </c>
      <c r="B1565" t="s">
        <v>1930</v>
      </c>
      <c r="C1565" t="s">
        <v>2411</v>
      </c>
      <c r="D1565" t="s">
        <v>392</v>
      </c>
      <c r="E1565" t="s">
        <v>1</v>
      </c>
      <c r="F1565" s="3">
        <v>2371932.33</v>
      </c>
      <c r="G1565" s="3">
        <v>0</v>
      </c>
      <c r="H1565" s="3">
        <f t="shared" si="24"/>
        <v>2371932.33</v>
      </c>
    </row>
    <row r="1566" spans="1:8" x14ac:dyDescent="0.3">
      <c r="A1566" t="s">
        <v>1393</v>
      </c>
      <c r="B1566" t="s">
        <v>1852</v>
      </c>
      <c r="C1566" t="s">
        <v>2363</v>
      </c>
      <c r="D1566" t="s">
        <v>272</v>
      </c>
      <c r="E1566" t="s">
        <v>1</v>
      </c>
      <c r="F1566" s="3">
        <v>2410585.15</v>
      </c>
      <c r="G1566" s="3">
        <v>0</v>
      </c>
      <c r="H1566" s="3">
        <f t="shared" si="24"/>
        <v>2410585.15</v>
      </c>
    </row>
    <row r="1567" spans="1:8" x14ac:dyDescent="0.3">
      <c r="A1567" t="s">
        <v>633</v>
      </c>
      <c r="B1567" t="s">
        <v>1936</v>
      </c>
      <c r="C1567" t="s">
        <v>2408</v>
      </c>
      <c r="D1567" t="s">
        <v>186</v>
      </c>
      <c r="E1567" t="s">
        <v>1</v>
      </c>
      <c r="F1567" s="3">
        <v>2437398.02</v>
      </c>
      <c r="G1567" s="3">
        <v>0</v>
      </c>
      <c r="H1567" s="3">
        <f t="shared" si="24"/>
        <v>2437398.02</v>
      </c>
    </row>
    <row r="1568" spans="1:8" x14ac:dyDescent="0.3">
      <c r="A1568" t="s">
        <v>633</v>
      </c>
      <c r="B1568" t="s">
        <v>1936</v>
      </c>
      <c r="C1568" t="s">
        <v>2224</v>
      </c>
      <c r="D1568" t="s">
        <v>186</v>
      </c>
      <c r="E1568" t="s">
        <v>2</v>
      </c>
      <c r="F1568" s="3">
        <v>2476630.14</v>
      </c>
      <c r="G1568" s="3">
        <v>0</v>
      </c>
      <c r="H1568" s="3">
        <f t="shared" si="24"/>
        <v>2476630.14</v>
      </c>
    </row>
    <row r="1569" spans="1:8" x14ac:dyDescent="0.3">
      <c r="A1569" t="s">
        <v>1309</v>
      </c>
      <c r="B1569" t="s">
        <v>1577</v>
      </c>
      <c r="C1569" t="s">
        <v>2363</v>
      </c>
      <c r="D1569" t="s">
        <v>243</v>
      </c>
      <c r="E1569" t="s">
        <v>1</v>
      </c>
      <c r="F1569" s="3">
        <v>2510099.3199999998</v>
      </c>
      <c r="G1569" s="3">
        <v>0</v>
      </c>
      <c r="H1569" s="3">
        <f t="shared" si="24"/>
        <v>2510099.3199999998</v>
      </c>
    </row>
    <row r="1570" spans="1:8" x14ac:dyDescent="0.3">
      <c r="A1570" t="s">
        <v>1301</v>
      </c>
      <c r="B1570" t="s">
        <v>1552</v>
      </c>
      <c r="C1570" t="s">
        <v>2360</v>
      </c>
      <c r="D1570" t="s">
        <v>238</v>
      </c>
      <c r="E1570" t="s">
        <v>1</v>
      </c>
      <c r="F1570" s="3">
        <v>2568484.7400000002</v>
      </c>
      <c r="G1570" s="3">
        <v>0</v>
      </c>
      <c r="H1570" s="3">
        <f t="shared" si="24"/>
        <v>2568484.7400000002</v>
      </c>
    </row>
    <row r="1571" spans="1:8" x14ac:dyDescent="0.3">
      <c r="A1571" t="s">
        <v>1324</v>
      </c>
      <c r="B1571" t="s">
        <v>783</v>
      </c>
      <c r="C1571" t="s">
        <v>1237</v>
      </c>
      <c r="D1571" t="s">
        <v>72</v>
      </c>
      <c r="E1571" t="s">
        <v>1</v>
      </c>
      <c r="F1571" s="3">
        <v>2705578.28</v>
      </c>
      <c r="G1571" s="3">
        <v>0</v>
      </c>
      <c r="H1571" s="3">
        <f t="shared" si="24"/>
        <v>2705578.28</v>
      </c>
    </row>
    <row r="1572" spans="1:8" x14ac:dyDescent="0.3">
      <c r="A1572" t="s">
        <v>1379</v>
      </c>
      <c r="B1572" t="s">
        <v>1792</v>
      </c>
      <c r="C1572" t="s">
        <v>1155</v>
      </c>
      <c r="D1572" t="s">
        <v>267</v>
      </c>
      <c r="E1572" t="s">
        <v>2</v>
      </c>
      <c r="F1572" s="3">
        <v>2797450.67</v>
      </c>
      <c r="G1572" s="3">
        <v>0</v>
      </c>
      <c r="H1572" s="3">
        <f t="shared" si="24"/>
        <v>2797450.67</v>
      </c>
    </row>
    <row r="1573" spans="1:8" x14ac:dyDescent="0.3">
      <c r="A1573" t="s">
        <v>1285</v>
      </c>
      <c r="B1573" t="s">
        <v>1502</v>
      </c>
      <c r="C1573" t="s">
        <v>1229</v>
      </c>
      <c r="D1573" t="s">
        <v>351</v>
      </c>
      <c r="E1573" t="s">
        <v>1</v>
      </c>
      <c r="F1573" s="3">
        <v>2877450.02</v>
      </c>
      <c r="G1573" s="3">
        <v>0</v>
      </c>
      <c r="H1573" s="3">
        <f t="shared" si="24"/>
        <v>2877450.02</v>
      </c>
    </row>
    <row r="1574" spans="1:8" x14ac:dyDescent="0.3">
      <c r="A1574" t="s">
        <v>1285</v>
      </c>
      <c r="B1574" t="s">
        <v>1502</v>
      </c>
      <c r="C1574" t="s">
        <v>1229</v>
      </c>
      <c r="D1574" t="s">
        <v>290</v>
      </c>
      <c r="E1574" t="s">
        <v>1</v>
      </c>
      <c r="F1574" s="3">
        <v>2877450.02</v>
      </c>
      <c r="G1574" s="3">
        <v>0</v>
      </c>
      <c r="H1574" s="3">
        <f t="shared" si="24"/>
        <v>2877450.02</v>
      </c>
    </row>
    <row r="1575" spans="1:8" x14ac:dyDescent="0.3">
      <c r="A1575" t="s">
        <v>1399</v>
      </c>
      <c r="B1575" t="s">
        <v>1880</v>
      </c>
      <c r="C1575" t="s">
        <v>2353</v>
      </c>
      <c r="D1575" t="s">
        <v>273</v>
      </c>
      <c r="E1575" t="s">
        <v>1</v>
      </c>
      <c r="F1575" s="3">
        <v>3023509.7</v>
      </c>
      <c r="G1575" s="3">
        <v>0</v>
      </c>
      <c r="H1575" s="3">
        <f t="shared" si="24"/>
        <v>3023509.7</v>
      </c>
    </row>
    <row r="1576" spans="1:8" x14ac:dyDescent="0.3">
      <c r="A1576" t="s">
        <v>653</v>
      </c>
      <c r="B1576" t="s">
        <v>1989</v>
      </c>
      <c r="C1576" t="s">
        <v>1202</v>
      </c>
      <c r="D1576" t="s">
        <v>125</v>
      </c>
      <c r="E1576" t="s">
        <v>2</v>
      </c>
      <c r="F1576" s="3">
        <v>3139522.71</v>
      </c>
      <c r="G1576" s="3">
        <v>0</v>
      </c>
      <c r="H1576" s="3">
        <f t="shared" si="24"/>
        <v>3139522.71</v>
      </c>
    </row>
    <row r="1577" spans="1:8" x14ac:dyDescent="0.3">
      <c r="A1577" t="s">
        <v>1364</v>
      </c>
      <c r="B1577" t="s">
        <v>1755</v>
      </c>
      <c r="C1577" t="s">
        <v>2359</v>
      </c>
      <c r="D1577" t="s">
        <v>266</v>
      </c>
      <c r="E1577" t="s">
        <v>1</v>
      </c>
      <c r="F1577" s="3">
        <v>3299052.49</v>
      </c>
      <c r="G1577" s="3">
        <v>0</v>
      </c>
      <c r="H1577" s="3">
        <f t="shared" si="24"/>
        <v>3299052.49</v>
      </c>
    </row>
    <row r="1578" spans="1:8" x14ac:dyDescent="0.3">
      <c r="A1578" t="s">
        <v>2622</v>
      </c>
      <c r="B1578" t="s">
        <v>764</v>
      </c>
      <c r="C1578" t="s">
        <v>1237</v>
      </c>
      <c r="D1578" t="s">
        <v>56</v>
      </c>
      <c r="E1578" t="s">
        <v>1</v>
      </c>
      <c r="F1578" s="3">
        <v>3651104.84</v>
      </c>
      <c r="G1578" s="3">
        <v>315056</v>
      </c>
      <c r="H1578" s="3">
        <f t="shared" si="24"/>
        <v>3336048.84</v>
      </c>
    </row>
    <row r="1579" spans="1:8" x14ac:dyDescent="0.3">
      <c r="A1579" t="s">
        <v>1459</v>
      </c>
      <c r="B1579" t="s">
        <v>2058</v>
      </c>
      <c r="C1579" t="s">
        <v>2416</v>
      </c>
      <c r="D1579" t="s">
        <v>396</v>
      </c>
      <c r="E1579" t="s">
        <v>1</v>
      </c>
      <c r="F1579" s="3">
        <v>3814823.5</v>
      </c>
      <c r="G1579" s="3">
        <v>0</v>
      </c>
      <c r="H1579" s="3">
        <f t="shared" si="24"/>
        <v>3814823.5</v>
      </c>
    </row>
    <row r="1580" spans="1:8" x14ac:dyDescent="0.3">
      <c r="A1580" t="s">
        <v>1278</v>
      </c>
      <c r="B1580" t="s">
        <v>1475</v>
      </c>
      <c r="C1580" t="s">
        <v>2341</v>
      </c>
      <c r="D1580" t="s">
        <v>350</v>
      </c>
      <c r="E1580" t="s">
        <v>1</v>
      </c>
      <c r="F1580" s="3">
        <v>3875869.41</v>
      </c>
      <c r="G1580" s="3">
        <v>0</v>
      </c>
      <c r="H1580" s="3">
        <f t="shared" si="24"/>
        <v>3875869.41</v>
      </c>
    </row>
    <row r="1581" spans="1:8" x14ac:dyDescent="0.3">
      <c r="A1581" t="s">
        <v>627</v>
      </c>
      <c r="B1581" t="s">
        <v>966</v>
      </c>
      <c r="C1581" t="s">
        <v>2408</v>
      </c>
      <c r="D1581" t="s">
        <v>182</v>
      </c>
      <c r="E1581" t="s">
        <v>1</v>
      </c>
      <c r="F1581" s="3">
        <v>4347496.74</v>
      </c>
      <c r="G1581" s="3">
        <v>0</v>
      </c>
      <c r="H1581" s="3">
        <f t="shared" si="24"/>
        <v>4347496.74</v>
      </c>
    </row>
    <row r="1582" spans="1:8" x14ac:dyDescent="0.3">
      <c r="A1582" t="s">
        <v>459</v>
      </c>
      <c r="B1582" t="s">
        <v>1496</v>
      </c>
      <c r="C1582" t="s">
        <v>2346</v>
      </c>
      <c r="D1582" t="s">
        <v>15</v>
      </c>
      <c r="E1582" t="s">
        <v>1</v>
      </c>
      <c r="F1582" s="3">
        <v>4685926.49</v>
      </c>
      <c r="G1582" s="3">
        <v>0</v>
      </c>
      <c r="H1582" s="3">
        <f t="shared" si="24"/>
        <v>4685926.49</v>
      </c>
    </row>
    <row r="1583" spans="1:8" x14ac:dyDescent="0.3">
      <c r="A1583" t="s">
        <v>1444</v>
      </c>
      <c r="B1583" t="s">
        <v>2008</v>
      </c>
      <c r="C1583" t="s">
        <v>2288</v>
      </c>
      <c r="D1583" t="s">
        <v>2277</v>
      </c>
      <c r="E1583" t="s">
        <v>1</v>
      </c>
      <c r="F1583" s="3">
        <v>4711586.03</v>
      </c>
      <c r="G1583" s="3">
        <v>0</v>
      </c>
      <c r="H1583" s="3">
        <f t="shared" si="24"/>
        <v>4711586.03</v>
      </c>
    </row>
    <row r="1584" spans="1:8" x14ac:dyDescent="0.3">
      <c r="A1584" t="s">
        <v>489</v>
      </c>
      <c r="B1584" t="s">
        <v>1727</v>
      </c>
      <c r="C1584" t="s">
        <v>2365</v>
      </c>
      <c r="D1584" t="s">
        <v>48</v>
      </c>
      <c r="E1584" t="s">
        <v>1</v>
      </c>
      <c r="F1584" s="3">
        <v>4772090.5407999996</v>
      </c>
      <c r="G1584" s="3">
        <v>0</v>
      </c>
      <c r="H1584" s="3">
        <f t="shared" si="24"/>
        <v>4772090.5407999996</v>
      </c>
    </row>
    <row r="1585" spans="1:8" x14ac:dyDescent="0.3">
      <c r="A1585" t="s">
        <v>1306</v>
      </c>
      <c r="B1585" t="s">
        <v>1572</v>
      </c>
      <c r="C1585" t="s">
        <v>2119</v>
      </c>
      <c r="D1585" t="s">
        <v>199</v>
      </c>
      <c r="E1585" t="s">
        <v>2</v>
      </c>
      <c r="F1585" s="3">
        <v>4891481.0138999997</v>
      </c>
      <c r="G1585" s="3">
        <v>0</v>
      </c>
      <c r="H1585" s="3">
        <f t="shared" si="24"/>
        <v>4891481.0138999997</v>
      </c>
    </row>
    <row r="1586" spans="1:8" x14ac:dyDescent="0.3">
      <c r="A1586" t="s">
        <v>1443</v>
      </c>
      <c r="B1586" t="s">
        <v>2009</v>
      </c>
      <c r="C1586" t="s">
        <v>2274</v>
      </c>
      <c r="D1586" t="s">
        <v>2278</v>
      </c>
      <c r="E1586" t="s">
        <v>1</v>
      </c>
      <c r="F1586" s="3">
        <v>5092293.57</v>
      </c>
      <c r="G1586" s="3">
        <v>0</v>
      </c>
      <c r="H1586" s="3">
        <f t="shared" si="24"/>
        <v>5092293.57</v>
      </c>
    </row>
    <row r="1587" spans="1:8" x14ac:dyDescent="0.3">
      <c r="A1587" t="s">
        <v>1365</v>
      </c>
      <c r="B1587" t="s">
        <v>1757</v>
      </c>
      <c r="C1587" t="s">
        <v>2389</v>
      </c>
      <c r="D1587" t="s">
        <v>381</v>
      </c>
      <c r="E1587" t="s">
        <v>1</v>
      </c>
      <c r="F1587" s="3">
        <v>5153721.1100000003</v>
      </c>
      <c r="G1587" s="3">
        <v>0</v>
      </c>
      <c r="H1587" s="3">
        <f t="shared" si="24"/>
        <v>5153721.1100000003</v>
      </c>
    </row>
    <row r="1588" spans="1:8" x14ac:dyDescent="0.3">
      <c r="A1588" t="s">
        <v>1409</v>
      </c>
      <c r="B1588" t="s">
        <v>1913</v>
      </c>
      <c r="C1588" t="s">
        <v>2224</v>
      </c>
      <c r="D1588" t="s">
        <v>336</v>
      </c>
      <c r="E1588" t="s">
        <v>2</v>
      </c>
      <c r="F1588" s="3">
        <v>5615396</v>
      </c>
      <c r="G1588" s="3">
        <v>0</v>
      </c>
      <c r="H1588" s="3">
        <f t="shared" si="24"/>
        <v>5615396</v>
      </c>
    </row>
    <row r="1589" spans="1:8" x14ac:dyDescent="0.3">
      <c r="A1589" t="s">
        <v>1459</v>
      </c>
      <c r="B1589" t="s">
        <v>2058</v>
      </c>
      <c r="C1589" t="s">
        <v>2416</v>
      </c>
      <c r="D1589" t="s">
        <v>395</v>
      </c>
      <c r="E1589" t="s">
        <v>1</v>
      </c>
      <c r="F1589" s="3">
        <v>6001455.2400000002</v>
      </c>
      <c r="G1589" s="3">
        <v>0</v>
      </c>
      <c r="H1589" s="3">
        <f t="shared" si="24"/>
        <v>6001455.2400000002</v>
      </c>
    </row>
    <row r="1590" spans="1:8" x14ac:dyDescent="0.3">
      <c r="A1590" t="s">
        <v>1419</v>
      </c>
      <c r="B1590" t="s">
        <v>1933</v>
      </c>
      <c r="C1590" t="s">
        <v>2346</v>
      </c>
      <c r="D1590" t="s">
        <v>371</v>
      </c>
      <c r="E1590" t="s">
        <v>1</v>
      </c>
      <c r="F1590" s="3">
        <v>6446773.3300000001</v>
      </c>
      <c r="G1590" s="3">
        <v>0</v>
      </c>
      <c r="H1590" s="3">
        <f t="shared" si="24"/>
        <v>6446773.3300000001</v>
      </c>
    </row>
    <row r="1591" spans="1:8" x14ac:dyDescent="0.3">
      <c r="A1591" t="s">
        <v>1308</v>
      </c>
      <c r="B1591" t="s">
        <v>1575</v>
      </c>
      <c r="C1591" t="s">
        <v>2353</v>
      </c>
      <c r="D1591" t="s">
        <v>242</v>
      </c>
      <c r="E1591" t="s">
        <v>1</v>
      </c>
      <c r="F1591" s="3">
        <v>8111910.2000000002</v>
      </c>
      <c r="G1591" s="3">
        <v>0</v>
      </c>
      <c r="H1591" s="3">
        <f t="shared" si="24"/>
        <v>8111910.2000000002</v>
      </c>
    </row>
    <row r="1592" spans="1:8" x14ac:dyDescent="0.3">
      <c r="A1592" t="s">
        <v>531</v>
      </c>
      <c r="B1592" t="s">
        <v>822</v>
      </c>
      <c r="C1592" t="s">
        <v>1119</v>
      </c>
      <c r="D1592" t="s">
        <v>94</v>
      </c>
      <c r="E1592" t="s">
        <v>2</v>
      </c>
      <c r="F1592" s="3">
        <v>17290133.43</v>
      </c>
      <c r="G1592" s="3">
        <v>7489652</v>
      </c>
      <c r="H1592" s="3">
        <f t="shared" si="24"/>
        <v>9800481.4299999997</v>
      </c>
    </row>
    <row r="1593" spans="1:8" x14ac:dyDescent="0.3">
      <c r="A1593" t="s">
        <v>497</v>
      </c>
      <c r="B1593" t="s">
        <v>1604</v>
      </c>
      <c r="C1593" t="s">
        <v>2114</v>
      </c>
      <c r="D1593" t="s">
        <v>58</v>
      </c>
      <c r="E1593" t="s">
        <v>2</v>
      </c>
      <c r="F1593" s="3">
        <v>9846162.8800000008</v>
      </c>
      <c r="G1593" s="3">
        <v>0</v>
      </c>
      <c r="H1593" s="3">
        <f t="shared" si="24"/>
        <v>9846162.8800000008</v>
      </c>
    </row>
    <row r="1594" spans="1:8" x14ac:dyDescent="0.3">
      <c r="A1594" t="s">
        <v>1287</v>
      </c>
      <c r="B1594" t="s">
        <v>1512</v>
      </c>
      <c r="C1594" t="s">
        <v>2350</v>
      </c>
      <c r="D1594" t="s">
        <v>311</v>
      </c>
      <c r="E1594" t="s">
        <v>1</v>
      </c>
      <c r="F1594" s="3">
        <v>10353866.640000001</v>
      </c>
      <c r="G1594" s="3">
        <v>0</v>
      </c>
      <c r="H1594" s="3">
        <f t="shared" si="24"/>
        <v>10353866.640000001</v>
      </c>
    </row>
    <row r="1595" spans="1:8" x14ac:dyDescent="0.3">
      <c r="A1595" t="s">
        <v>1285</v>
      </c>
      <c r="B1595" t="s">
        <v>1507</v>
      </c>
      <c r="C1595" t="s">
        <v>2094</v>
      </c>
      <c r="D1595" t="s">
        <v>351</v>
      </c>
      <c r="E1595" t="s">
        <v>2</v>
      </c>
      <c r="F1595" s="3">
        <v>11208956.08</v>
      </c>
      <c r="G1595" s="3">
        <v>0</v>
      </c>
      <c r="H1595" s="3">
        <f t="shared" si="24"/>
        <v>11208956.08</v>
      </c>
    </row>
    <row r="1596" spans="1:8" x14ac:dyDescent="0.3">
      <c r="A1596" t="s">
        <v>1386</v>
      </c>
      <c r="B1596" t="s">
        <v>1810</v>
      </c>
      <c r="C1596" t="s">
        <v>2194</v>
      </c>
      <c r="D1596" t="s">
        <v>146</v>
      </c>
      <c r="E1596" t="s">
        <v>4</v>
      </c>
      <c r="F1596" s="3">
        <v>11970893.369999999</v>
      </c>
      <c r="G1596" s="3">
        <v>0</v>
      </c>
      <c r="H1596" s="3">
        <f t="shared" si="24"/>
        <v>11970893.369999999</v>
      </c>
    </row>
    <row r="1597" spans="1:8" x14ac:dyDescent="0.3">
      <c r="A1597" t="s">
        <v>1460</v>
      </c>
      <c r="B1597" t="s">
        <v>2065</v>
      </c>
      <c r="C1597" t="s">
        <v>2325</v>
      </c>
      <c r="D1597" t="s">
        <v>304</v>
      </c>
      <c r="E1597" t="s">
        <v>4</v>
      </c>
      <c r="F1597" s="3">
        <v>19937506.27</v>
      </c>
      <c r="G1597" s="3">
        <v>7406673</v>
      </c>
      <c r="H1597" s="3">
        <f t="shared" si="24"/>
        <v>12530833.27</v>
      </c>
    </row>
    <row r="1598" spans="1:8" x14ac:dyDescent="0.3">
      <c r="A1598" t="s">
        <v>457</v>
      </c>
      <c r="B1598" t="s">
        <v>1492</v>
      </c>
      <c r="C1598" t="s">
        <v>1229</v>
      </c>
      <c r="D1598" t="s">
        <v>15</v>
      </c>
      <c r="E1598" t="s">
        <v>1</v>
      </c>
      <c r="F1598" s="3">
        <v>12639651.83</v>
      </c>
      <c r="G1598" s="3">
        <v>0</v>
      </c>
      <c r="H1598" s="3">
        <f t="shared" si="24"/>
        <v>12639651.83</v>
      </c>
    </row>
    <row r="1599" spans="1:8" x14ac:dyDescent="0.3">
      <c r="A1599" t="s">
        <v>1383</v>
      </c>
      <c r="B1599" t="s">
        <v>2446</v>
      </c>
      <c r="C1599" t="s">
        <v>145</v>
      </c>
      <c r="D1599" t="s">
        <v>145</v>
      </c>
      <c r="E1599" t="s">
        <v>1</v>
      </c>
      <c r="F1599" s="3">
        <v>0</v>
      </c>
      <c r="G1599" s="3">
        <v>-14154886</v>
      </c>
      <c r="H1599" s="3">
        <f t="shared" si="24"/>
        <v>14154886</v>
      </c>
    </row>
    <row r="1600" spans="1:8" x14ac:dyDescent="0.3">
      <c r="A1600" t="s">
        <v>1305</v>
      </c>
      <c r="B1600" t="s">
        <v>1564</v>
      </c>
      <c r="C1600" t="s">
        <v>2114</v>
      </c>
      <c r="D1600" t="s">
        <v>172</v>
      </c>
      <c r="E1600" t="s">
        <v>2</v>
      </c>
      <c r="F1600" s="3">
        <v>16019609.640000001</v>
      </c>
      <c r="G1600" s="3">
        <v>0</v>
      </c>
      <c r="H1600" s="3">
        <f t="shared" si="24"/>
        <v>16019609.640000001</v>
      </c>
    </row>
    <row r="1601" spans="1:8" x14ac:dyDescent="0.3">
      <c r="A1601" t="s">
        <v>489</v>
      </c>
      <c r="B1601" t="s">
        <v>1576</v>
      </c>
      <c r="C1601" t="s">
        <v>2365</v>
      </c>
      <c r="D1601" t="s">
        <v>48</v>
      </c>
      <c r="E1601" t="s">
        <v>1</v>
      </c>
      <c r="F1601" s="3">
        <v>16919230.099199999</v>
      </c>
      <c r="G1601" s="3">
        <v>0</v>
      </c>
      <c r="H1601" s="3">
        <f t="shared" si="24"/>
        <v>16919230.099199999</v>
      </c>
    </row>
    <row r="1602" spans="1:8" x14ac:dyDescent="0.3">
      <c r="A1602" t="s">
        <v>1383</v>
      </c>
      <c r="B1602" t="s">
        <v>1807</v>
      </c>
      <c r="C1602" t="s">
        <v>2190</v>
      </c>
      <c r="D1602" t="s">
        <v>270</v>
      </c>
      <c r="E1602" t="s">
        <v>4</v>
      </c>
      <c r="F1602" s="3">
        <v>18233258.359999999</v>
      </c>
      <c r="G1602" s="3">
        <v>0</v>
      </c>
      <c r="H1602" s="3">
        <f t="shared" ref="H1602:H1608" si="25">F1602-G1602</f>
        <v>18233258.359999999</v>
      </c>
    </row>
    <row r="1603" spans="1:8" x14ac:dyDescent="0.3">
      <c r="A1603" t="s">
        <v>489</v>
      </c>
      <c r="B1603" t="s">
        <v>1607</v>
      </c>
      <c r="C1603" t="s">
        <v>2365</v>
      </c>
      <c r="D1603" t="s">
        <v>48</v>
      </c>
      <c r="E1603" t="s">
        <v>1</v>
      </c>
      <c r="F1603" s="3">
        <v>21691320.640000001</v>
      </c>
      <c r="G1603" s="3">
        <v>0</v>
      </c>
      <c r="H1603" s="3">
        <f t="shared" si="25"/>
        <v>21691320.640000001</v>
      </c>
    </row>
    <row r="1604" spans="1:8" x14ac:dyDescent="0.3">
      <c r="A1604" t="s">
        <v>1353</v>
      </c>
      <c r="B1604" t="s">
        <v>2446</v>
      </c>
      <c r="C1604" t="s">
        <v>145</v>
      </c>
      <c r="D1604" t="s">
        <v>145</v>
      </c>
      <c r="E1604" t="s">
        <v>1</v>
      </c>
      <c r="F1604" s="3">
        <v>0</v>
      </c>
      <c r="G1604" s="3">
        <v>-21727786</v>
      </c>
      <c r="H1604" s="3">
        <f t="shared" si="25"/>
        <v>21727786</v>
      </c>
    </row>
    <row r="1605" spans="1:8" x14ac:dyDescent="0.3">
      <c r="A1605" t="s">
        <v>1454</v>
      </c>
      <c r="B1605" t="s">
        <v>2051</v>
      </c>
      <c r="C1605" t="s">
        <v>2312</v>
      </c>
      <c r="D1605" t="s">
        <v>204</v>
      </c>
      <c r="E1605" t="s">
        <v>4</v>
      </c>
      <c r="F1605" s="3">
        <v>27648633.859999999</v>
      </c>
      <c r="G1605" s="3">
        <v>0</v>
      </c>
      <c r="H1605" s="3">
        <f t="shared" si="25"/>
        <v>27648633.859999999</v>
      </c>
    </row>
    <row r="1606" spans="1:8" x14ac:dyDescent="0.3">
      <c r="A1606" t="s">
        <v>1285</v>
      </c>
      <c r="B1606" t="s">
        <v>1506</v>
      </c>
      <c r="C1606" t="s">
        <v>2348</v>
      </c>
      <c r="D1606" t="s">
        <v>289</v>
      </c>
      <c r="E1606" t="s">
        <v>1</v>
      </c>
      <c r="F1606" s="3">
        <v>32073291.719999999</v>
      </c>
      <c r="G1606" s="3">
        <v>0</v>
      </c>
      <c r="H1606" s="3">
        <f t="shared" si="25"/>
        <v>32073291.719999999</v>
      </c>
    </row>
    <row r="1607" spans="1:8" x14ac:dyDescent="0.3">
      <c r="A1607" t="s">
        <v>458</v>
      </c>
      <c r="B1607" t="s">
        <v>1494</v>
      </c>
      <c r="C1607" t="s">
        <v>2345</v>
      </c>
      <c r="D1607" t="s">
        <v>14</v>
      </c>
      <c r="E1607" t="s">
        <v>1</v>
      </c>
      <c r="F1607" s="3">
        <v>38980969.539999999</v>
      </c>
      <c r="G1607" s="3">
        <v>0</v>
      </c>
      <c r="H1607" s="3">
        <f t="shared" si="25"/>
        <v>38980969.539999999</v>
      </c>
    </row>
    <row r="1608" spans="1:8" x14ac:dyDescent="0.3">
      <c r="A1608" t="s">
        <v>1454</v>
      </c>
      <c r="B1608" t="s">
        <v>2047</v>
      </c>
      <c r="C1608" t="s">
        <v>2310</v>
      </c>
      <c r="D1608" t="s">
        <v>204</v>
      </c>
      <c r="E1608" t="s">
        <v>4</v>
      </c>
      <c r="F1608" s="3">
        <v>51924488.740000002</v>
      </c>
      <c r="G1608" s="3">
        <v>0</v>
      </c>
      <c r="H1608" s="3">
        <f t="shared" si="25"/>
        <v>51924488.740000002</v>
      </c>
    </row>
  </sheetData>
  <sortState ref="A2:H1608">
    <sortCondition ref="H2:H1608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Y1305"/>
  <sheetViews>
    <sheetView workbookViewId="0">
      <pane xSplit="7" ySplit="1" topLeftCell="Q2" activePane="bottomRight" state="frozen"/>
      <selection activeCell="O31" sqref="O31"/>
      <selection pane="topRight" activeCell="O31" sqref="O31"/>
      <selection pane="bottomLeft" activeCell="O31" sqref="O31"/>
      <selection pane="bottomRight" activeCell="BN25" sqref="BN25"/>
    </sheetView>
  </sheetViews>
  <sheetFormatPr defaultRowHeight="14.4" outlineLevelCol="2" x14ac:dyDescent="0.3"/>
  <cols>
    <col min="1" max="1" width="65.33203125" style="12" hidden="1" customWidth="1" outlineLevel="1"/>
    <col min="2" max="2" width="78.5546875" style="12" hidden="1" customWidth="1" outlineLevel="1"/>
    <col min="3" max="4" width="14.33203125" style="12" hidden="1" customWidth="1" outlineLevel="1"/>
    <col min="5" max="5" width="9.109375" style="12" hidden="1" customWidth="1" outlineLevel="1"/>
    <col min="6" max="6" width="14.33203125" style="12" customWidth="1" collapsed="1"/>
    <col min="7" max="7" width="34.33203125" style="8" bestFit="1" customWidth="1"/>
    <col min="8" max="8" width="13.88671875" hidden="1" customWidth="1" outlineLevel="2"/>
    <col min="9" max="9" width="9.109375" hidden="1" customWidth="1" outlineLevel="2"/>
    <col min="10" max="10" width="55" style="12" hidden="1" customWidth="1" outlineLevel="2"/>
    <col min="11" max="11" width="63.88671875" style="12" hidden="1" customWidth="1" outlineLevel="2"/>
    <col min="12" max="12" width="9.5546875" style="12" hidden="1" customWidth="1" outlineLevel="2"/>
    <col min="13" max="13" width="14.33203125" hidden="1" customWidth="1" outlineLevel="2"/>
    <col min="14" max="14" width="19.6640625" style="3" hidden="1" customWidth="1" outlineLevel="1" collapsed="1"/>
    <col min="15" max="15" width="14.5546875" hidden="1" customWidth="1" outlineLevel="2"/>
    <col min="16" max="16" width="19.6640625" style="3" hidden="1" customWidth="1" outlineLevel="1" collapsed="1"/>
    <col min="17" max="17" width="9.109375" style="6" collapsed="1"/>
    <col min="18" max="18" width="13.88671875" style="5" hidden="1" customWidth="1" outlineLevel="2"/>
    <col min="19" max="19" width="9.109375" style="5" hidden="1" customWidth="1" outlineLevel="2"/>
    <col min="20" max="20" width="55" style="12" hidden="1" customWidth="1" outlineLevel="2"/>
    <col min="21" max="21" width="63.88671875" style="12" hidden="1" customWidth="1" outlineLevel="2"/>
    <col min="22" max="22" width="9.44140625" style="12" hidden="1" customWidth="1" outlineLevel="2"/>
    <col min="23" max="23" width="14.33203125" style="5" hidden="1" customWidth="1" outlineLevel="2"/>
    <col min="24" max="24" width="19.6640625" style="3" hidden="1" customWidth="1" outlineLevel="1" collapsed="1"/>
    <col min="25" max="25" width="14.5546875" style="5" hidden="1" customWidth="1" outlineLevel="2"/>
    <col min="26" max="26" width="19.6640625" style="3" hidden="1" customWidth="1" outlineLevel="1" collapsed="1"/>
    <col min="27" max="27" width="9.109375" style="6" collapsed="1"/>
    <col min="28" max="28" width="13.88671875" style="7" hidden="1" customWidth="1" outlineLevel="2"/>
    <col min="29" max="29" width="9.109375" style="7" hidden="1" customWidth="1" outlineLevel="2"/>
    <col min="30" max="30" width="56.109375" style="12" hidden="1" customWidth="1" outlineLevel="2"/>
    <col min="31" max="31" width="78" style="12" hidden="1" customWidth="1" outlineLevel="2"/>
    <col min="32" max="32" width="14.33203125" style="12" hidden="1" customWidth="1" outlineLevel="2"/>
    <col min="33" max="33" width="14.33203125" style="7" hidden="1" customWidth="1" outlineLevel="2"/>
    <col min="34" max="34" width="19.6640625" style="3" hidden="1" customWidth="1" outlineLevel="1" collapsed="1"/>
    <col min="35" max="35" width="14.5546875" style="7" hidden="1" customWidth="1" outlineLevel="2"/>
    <col min="36" max="36" width="19.6640625" style="3" hidden="1" customWidth="1" outlineLevel="1" collapsed="1"/>
    <col min="37" max="37" width="9.109375" style="6" collapsed="1"/>
    <col min="38" max="38" width="13.88671875" style="8" hidden="1" customWidth="1" outlineLevel="2"/>
    <col min="39" max="39" width="9.109375" style="8" hidden="1" customWidth="1" outlineLevel="2"/>
    <col min="40" max="40" width="56.109375" style="12" hidden="1" customWidth="1" outlineLevel="2"/>
    <col min="41" max="41" width="81.6640625" style="12" hidden="1" customWidth="1" outlineLevel="2"/>
    <col min="42" max="42" width="14.33203125" style="12" hidden="1" customWidth="1" outlineLevel="2"/>
    <col min="43" max="43" width="14.33203125" style="8" hidden="1" customWidth="1" outlineLevel="2"/>
    <col min="44" max="44" width="19.6640625" style="3" hidden="1" customWidth="1" outlineLevel="1" collapsed="1"/>
    <col min="45" max="45" width="14.5546875" style="8" hidden="1" customWidth="1" outlineLevel="2"/>
    <col min="46" max="46" width="19.6640625" style="3" hidden="1" customWidth="1" outlineLevel="1" collapsed="1"/>
    <col min="47" max="47" width="9.109375" style="6" collapsed="1"/>
    <col min="48" max="48" width="13.88671875" style="10" hidden="1" customWidth="1" outlineLevel="2"/>
    <col min="49" max="49" width="9.109375" style="10" hidden="1" customWidth="1" outlineLevel="2"/>
    <col min="50" max="50" width="61.6640625" style="12" hidden="1" customWidth="1" outlineLevel="2"/>
    <col min="51" max="51" width="101.6640625" style="12" hidden="1" customWidth="1" outlineLevel="2"/>
    <col min="52" max="52" width="14.33203125" style="12" hidden="1" customWidth="1" outlineLevel="2"/>
    <col min="53" max="53" width="14.33203125" style="10" hidden="1" customWidth="1" outlineLevel="2"/>
    <col min="54" max="54" width="19.6640625" style="3" hidden="1" customWidth="1" outlineLevel="1" collapsed="1"/>
    <col min="55" max="55" width="14.5546875" style="10" hidden="1" customWidth="1" outlineLevel="2"/>
    <col min="56" max="56" width="19.6640625" style="3" hidden="1" customWidth="1" outlineLevel="1" collapsed="1"/>
    <col min="57" max="57" width="9.109375" style="6" collapsed="1"/>
    <col min="58" max="58" width="13.88671875" style="11" hidden="1" customWidth="1" outlineLevel="2"/>
    <col min="59" max="59" width="9.109375" style="11" hidden="1" customWidth="1" outlineLevel="2"/>
    <col min="60" max="60" width="62" style="12" hidden="1" customWidth="1" outlineLevel="2"/>
    <col min="61" max="61" width="126" style="12" hidden="1" customWidth="1" outlineLevel="2"/>
    <col min="62" max="62" width="14.33203125" style="12" hidden="1" customWidth="1" outlineLevel="2"/>
    <col min="63" max="63" width="14.33203125" style="11" hidden="1" customWidth="1" outlineLevel="2"/>
    <col min="64" max="64" width="19.6640625" style="3" customWidth="1" outlineLevel="1" collapsed="1"/>
    <col min="65" max="65" width="14.5546875" style="11" hidden="1" customWidth="1" outlineLevel="2"/>
    <col min="66" max="66" width="19.6640625" style="3" customWidth="1" outlineLevel="1" collapsed="1"/>
    <col min="67" max="67" width="9.109375" style="6"/>
    <col min="68" max="68" width="13.88671875" style="12" hidden="1" customWidth="1" outlineLevel="2"/>
    <col min="69" max="69" width="9.109375" style="12" hidden="1" customWidth="1" outlineLevel="2"/>
    <col min="70" max="70" width="62" style="12" hidden="1" customWidth="1" outlineLevel="2"/>
    <col min="71" max="71" width="126" style="12" hidden="1" customWidth="1" outlineLevel="2"/>
    <col min="72" max="73" width="14.33203125" style="12" hidden="1" customWidth="1" outlineLevel="2"/>
    <col min="74" max="74" width="19.6640625" style="3" hidden="1" customWidth="1" outlineLevel="1" collapsed="1"/>
    <col min="75" max="75" width="14.5546875" style="12" hidden="1" customWidth="1" outlineLevel="2"/>
    <col min="76" max="76" width="19.6640625" style="3" hidden="1" customWidth="1" outlineLevel="1" collapsed="1"/>
    <col min="77" max="77" width="9.109375" style="6" collapsed="1"/>
  </cols>
  <sheetData>
    <row r="1" spans="1:77" s="13" customFormat="1" x14ac:dyDescent="0.3">
      <c r="A1" s="44" t="s">
        <v>444</v>
      </c>
      <c r="B1" s="44" t="s">
        <v>1466</v>
      </c>
      <c r="C1" s="44" t="s">
        <v>446</v>
      </c>
      <c r="D1" s="44" t="s">
        <v>6</v>
      </c>
      <c r="E1" s="44" t="s">
        <v>0</v>
      </c>
      <c r="F1" s="46" t="s">
        <v>2418</v>
      </c>
      <c r="G1" s="15" t="s">
        <v>288</v>
      </c>
      <c r="H1" s="44" t="s">
        <v>2419</v>
      </c>
      <c r="I1" s="44" t="s">
        <v>0</v>
      </c>
      <c r="J1" s="52" t="s">
        <v>444</v>
      </c>
      <c r="K1" s="52" t="s">
        <v>445</v>
      </c>
      <c r="L1" s="44" t="s">
        <v>446</v>
      </c>
      <c r="M1" s="52" t="s">
        <v>6</v>
      </c>
      <c r="N1" s="4" t="s">
        <v>224</v>
      </c>
      <c r="O1" s="44" t="s">
        <v>214</v>
      </c>
      <c r="P1" s="4" t="s">
        <v>225</v>
      </c>
      <c r="Q1" s="9" t="s">
        <v>214</v>
      </c>
      <c r="R1" s="44" t="s">
        <v>2419</v>
      </c>
      <c r="S1" s="44" t="s">
        <v>0</v>
      </c>
      <c r="T1" s="44" t="s">
        <v>444</v>
      </c>
      <c r="U1" s="44" t="s">
        <v>445</v>
      </c>
      <c r="V1" s="44" t="s">
        <v>446</v>
      </c>
      <c r="W1" s="44" t="s">
        <v>6</v>
      </c>
      <c r="X1" s="4" t="s">
        <v>227</v>
      </c>
      <c r="Y1" s="44" t="s">
        <v>229</v>
      </c>
      <c r="Z1" s="4" t="s">
        <v>228</v>
      </c>
      <c r="AA1" s="9" t="s">
        <v>229</v>
      </c>
      <c r="AB1" s="44" t="s">
        <v>2419</v>
      </c>
      <c r="AC1" s="44" t="s">
        <v>0</v>
      </c>
      <c r="AD1" s="44" t="s">
        <v>444</v>
      </c>
      <c r="AE1" s="44" t="s">
        <v>445</v>
      </c>
      <c r="AF1" s="44" t="s">
        <v>446</v>
      </c>
      <c r="AG1" s="44" t="s">
        <v>6</v>
      </c>
      <c r="AH1" s="4" t="s">
        <v>233</v>
      </c>
      <c r="AI1" s="44" t="s">
        <v>235</v>
      </c>
      <c r="AJ1" s="4" t="s">
        <v>234</v>
      </c>
      <c r="AK1" s="9" t="s">
        <v>235</v>
      </c>
      <c r="AL1" s="44" t="s">
        <v>2419</v>
      </c>
      <c r="AM1" s="44" t="s">
        <v>0</v>
      </c>
      <c r="AN1" s="44" t="s">
        <v>444</v>
      </c>
      <c r="AO1" s="44" t="s">
        <v>445</v>
      </c>
      <c r="AP1" s="44" t="s">
        <v>446</v>
      </c>
      <c r="AQ1" s="44" t="s">
        <v>6</v>
      </c>
      <c r="AR1" s="4" t="s">
        <v>286</v>
      </c>
      <c r="AS1" s="44" t="s">
        <v>287</v>
      </c>
      <c r="AT1" s="4" t="s">
        <v>400</v>
      </c>
      <c r="AU1" s="9" t="s">
        <v>287</v>
      </c>
      <c r="AV1" s="44" t="s">
        <v>2419</v>
      </c>
      <c r="AW1" s="44" t="s">
        <v>0</v>
      </c>
      <c r="AX1" s="44" t="s">
        <v>444</v>
      </c>
      <c r="AY1" s="44" t="s">
        <v>445</v>
      </c>
      <c r="AZ1" s="44" t="s">
        <v>446</v>
      </c>
      <c r="BA1" s="44" t="s">
        <v>6</v>
      </c>
      <c r="BB1" s="4" t="s">
        <v>306</v>
      </c>
      <c r="BC1" s="44" t="s">
        <v>307</v>
      </c>
      <c r="BD1" s="4" t="s">
        <v>399</v>
      </c>
      <c r="BE1" s="9" t="s">
        <v>307</v>
      </c>
      <c r="BF1" s="44" t="s">
        <v>2419</v>
      </c>
      <c r="BG1" s="44" t="s">
        <v>0</v>
      </c>
      <c r="BH1" s="44" t="s">
        <v>444</v>
      </c>
      <c r="BI1" s="44" t="s">
        <v>445</v>
      </c>
      <c r="BJ1" s="44" t="s">
        <v>446</v>
      </c>
      <c r="BK1" s="44" t="s">
        <v>6</v>
      </c>
      <c r="BL1" s="4" t="s">
        <v>348</v>
      </c>
      <c r="BM1" s="44" t="s">
        <v>349</v>
      </c>
      <c r="BN1" s="4" t="s">
        <v>398</v>
      </c>
      <c r="BO1" s="9" t="s">
        <v>349</v>
      </c>
      <c r="BP1" s="44" t="s">
        <v>2419</v>
      </c>
      <c r="BQ1" s="44" t="s">
        <v>0</v>
      </c>
      <c r="BR1" s="44" t="s">
        <v>444</v>
      </c>
      <c r="BS1" s="44" t="s">
        <v>445</v>
      </c>
      <c r="BT1" s="44" t="s">
        <v>446</v>
      </c>
      <c r="BU1" s="44" t="s">
        <v>6</v>
      </c>
      <c r="BV1" s="4" t="s">
        <v>373</v>
      </c>
      <c r="BW1" s="44" t="s">
        <v>375</v>
      </c>
      <c r="BX1" s="4" t="s">
        <v>397</v>
      </c>
      <c r="BY1" s="9" t="s">
        <v>374</v>
      </c>
    </row>
    <row r="2" spans="1:77" x14ac:dyDescent="0.3">
      <c r="A2" s="45" t="s">
        <v>1272</v>
      </c>
      <c r="B2" s="45" t="s">
        <v>684</v>
      </c>
      <c r="C2" s="45" t="s">
        <v>1228</v>
      </c>
      <c r="D2" s="45" t="s">
        <v>7</v>
      </c>
      <c r="E2" s="45" t="s">
        <v>1</v>
      </c>
      <c r="F2" s="50"/>
      <c r="G2" s="32" t="s">
        <v>401</v>
      </c>
      <c r="H2" s="14">
        <v>37828009</v>
      </c>
      <c r="I2" s="2" t="s">
        <v>1</v>
      </c>
      <c r="J2" s="16" t="s">
        <v>447</v>
      </c>
      <c r="K2" s="16" t="s">
        <v>681</v>
      </c>
      <c r="L2" s="45" t="s">
        <v>1226</v>
      </c>
      <c r="M2" s="16" t="s">
        <v>7</v>
      </c>
      <c r="N2" s="19">
        <f>N16</f>
        <v>54215713</v>
      </c>
      <c r="O2" s="48">
        <v>598031.98</v>
      </c>
      <c r="P2" s="67">
        <f>P16</f>
        <v>34171160.850000009</v>
      </c>
      <c r="Q2" s="33">
        <f>P2/N2</f>
        <v>0.63028149883411122</v>
      </c>
      <c r="R2" s="48">
        <v>14432243</v>
      </c>
      <c r="S2" s="45" t="s">
        <v>1</v>
      </c>
      <c r="T2" s="45" t="s">
        <v>447</v>
      </c>
      <c r="U2" s="45" t="s">
        <v>681</v>
      </c>
      <c r="V2" s="45" t="s">
        <v>1226</v>
      </c>
      <c r="W2" s="45" t="s">
        <v>7</v>
      </c>
      <c r="X2" s="19">
        <f>X16</f>
        <v>35692338</v>
      </c>
      <c r="Y2" s="48">
        <v>0</v>
      </c>
      <c r="Z2" s="67">
        <f>Z16</f>
        <v>28369248.43</v>
      </c>
      <c r="AA2" s="33">
        <f>Z2/X2</f>
        <v>0.79482740609483193</v>
      </c>
      <c r="AB2" s="48">
        <v>9485000</v>
      </c>
      <c r="AC2" s="45" t="s">
        <v>1</v>
      </c>
      <c r="AD2" s="45" t="s">
        <v>1272</v>
      </c>
      <c r="AE2" s="45" t="s">
        <v>682</v>
      </c>
      <c r="AF2" s="45" t="s">
        <v>1227</v>
      </c>
      <c r="AG2" s="45" t="s">
        <v>7</v>
      </c>
      <c r="AH2" s="19">
        <f>AH16</f>
        <v>67434578</v>
      </c>
      <c r="AI2" s="48">
        <v>0</v>
      </c>
      <c r="AJ2" s="67">
        <f>AJ16</f>
        <v>46501983.100000001</v>
      </c>
      <c r="AK2" s="33">
        <f>AJ2/AH2</f>
        <v>0.689586625721896</v>
      </c>
      <c r="AL2" s="48">
        <v>0</v>
      </c>
      <c r="AM2" s="45" t="s">
        <v>1</v>
      </c>
      <c r="AN2" s="45" t="s">
        <v>1272</v>
      </c>
      <c r="AO2" s="45" t="s">
        <v>684</v>
      </c>
      <c r="AP2" s="45" t="s">
        <v>1228</v>
      </c>
      <c r="AQ2" s="45" t="s">
        <v>7</v>
      </c>
      <c r="AR2" s="19">
        <f>AR16</f>
        <v>116200641</v>
      </c>
      <c r="AS2" s="48">
        <v>0</v>
      </c>
      <c r="AT2" s="67">
        <f>AT16</f>
        <v>66821327.270000003</v>
      </c>
      <c r="AU2" s="33">
        <f>AT2/AR2</f>
        <v>0.57505127936428513</v>
      </c>
      <c r="AV2" s="48">
        <v>4512817</v>
      </c>
      <c r="AW2" s="45" t="s">
        <v>1</v>
      </c>
      <c r="AX2" s="45" t="s">
        <v>1272</v>
      </c>
      <c r="AY2" s="45" t="s">
        <v>681</v>
      </c>
      <c r="AZ2" s="45" t="s">
        <v>1226</v>
      </c>
      <c r="BA2" s="45" t="s">
        <v>7</v>
      </c>
      <c r="BB2" s="19">
        <f>BB16</f>
        <v>118004429</v>
      </c>
      <c r="BC2" s="48">
        <v>0</v>
      </c>
      <c r="BD2" s="67">
        <f>BD16</f>
        <v>93320734.340000004</v>
      </c>
      <c r="BE2" s="33">
        <f>BD2/BB2</f>
        <v>0.7908239981399342</v>
      </c>
      <c r="BF2" s="48">
        <v>13382466</v>
      </c>
      <c r="BG2" s="45" t="s">
        <v>1</v>
      </c>
      <c r="BH2" s="45" t="s">
        <v>1272</v>
      </c>
      <c r="BI2" s="45" t="s">
        <v>682</v>
      </c>
      <c r="BJ2" s="45" t="s">
        <v>1227</v>
      </c>
      <c r="BK2" s="45" t="s">
        <v>7</v>
      </c>
      <c r="BL2" s="19">
        <f>BL16</f>
        <v>79296506</v>
      </c>
      <c r="BM2" s="48">
        <v>0</v>
      </c>
      <c r="BN2" s="67">
        <f>BN16</f>
        <v>156992252.53</v>
      </c>
      <c r="BO2" s="33">
        <f>BN2/BL2</f>
        <v>1.9798129886075939</v>
      </c>
      <c r="BP2" s="48">
        <v>8269031.4100000001</v>
      </c>
      <c r="BQ2" s="45" t="s">
        <v>1</v>
      </c>
      <c r="BR2" s="45" t="s">
        <v>1272</v>
      </c>
      <c r="BS2" s="45" t="s">
        <v>682</v>
      </c>
      <c r="BT2" s="45" t="s">
        <v>1227</v>
      </c>
      <c r="BU2" s="45" t="s">
        <v>7</v>
      </c>
      <c r="BV2" s="19">
        <f>BV16</f>
        <v>44969981.810000002</v>
      </c>
      <c r="BW2" s="48">
        <v>0</v>
      </c>
      <c r="BX2" s="67">
        <f>BX16</f>
        <v>163977057.28585365</v>
      </c>
      <c r="BY2" s="33">
        <f>BX2/BV2</f>
        <v>3.64636699162262</v>
      </c>
    </row>
    <row r="3" spans="1:77" x14ac:dyDescent="0.3">
      <c r="A3" s="45" t="s">
        <v>1272</v>
      </c>
      <c r="B3" s="45" t="s">
        <v>681</v>
      </c>
      <c r="C3" s="45" t="s">
        <v>1226</v>
      </c>
      <c r="D3" s="45" t="s">
        <v>7</v>
      </c>
      <c r="E3" s="45" t="s">
        <v>1</v>
      </c>
      <c r="F3" s="50"/>
      <c r="G3" s="34" t="s">
        <v>433</v>
      </c>
      <c r="H3" s="14">
        <v>0</v>
      </c>
      <c r="I3" s="2" t="s">
        <v>1</v>
      </c>
      <c r="J3" s="16" t="s">
        <v>447</v>
      </c>
      <c r="K3" s="16" t="s">
        <v>682</v>
      </c>
      <c r="L3" s="45" t="s">
        <v>1227</v>
      </c>
      <c r="M3" s="16" t="s">
        <v>7</v>
      </c>
      <c r="N3" s="17"/>
      <c r="O3" s="48">
        <v>51948093.060000002</v>
      </c>
      <c r="P3" s="68"/>
      <c r="Q3" s="35"/>
      <c r="R3" s="48">
        <v>31309800</v>
      </c>
      <c r="S3" s="45" t="s">
        <v>1</v>
      </c>
      <c r="T3" s="45" t="s">
        <v>447</v>
      </c>
      <c r="U3" s="45" t="s">
        <v>682</v>
      </c>
      <c r="V3" s="45" t="s">
        <v>1227</v>
      </c>
      <c r="W3" s="45" t="s">
        <v>7</v>
      </c>
      <c r="X3" s="17">
        <v>41000000</v>
      </c>
      <c r="Y3" s="48">
        <v>3678060.72</v>
      </c>
      <c r="Z3" s="68"/>
      <c r="AA3" s="35">
        <f>Z2/X3</f>
        <v>0.69193288853658541</v>
      </c>
      <c r="AB3" s="48">
        <v>0</v>
      </c>
      <c r="AC3" s="45" t="s">
        <v>2</v>
      </c>
      <c r="AD3" s="45" t="s">
        <v>1272</v>
      </c>
      <c r="AE3" s="45" t="s">
        <v>683</v>
      </c>
      <c r="AF3" s="45" t="s">
        <v>1044</v>
      </c>
      <c r="AG3" s="45" t="s">
        <v>7</v>
      </c>
      <c r="AH3" s="17">
        <v>115000000</v>
      </c>
      <c r="AI3" s="48">
        <v>1042038.26</v>
      </c>
      <c r="AJ3" s="68"/>
      <c r="AK3" s="35">
        <f>AJ2/AH3</f>
        <v>0.40436507043478265</v>
      </c>
      <c r="AL3" s="48">
        <v>0</v>
      </c>
      <c r="AM3" s="45" t="s">
        <v>1</v>
      </c>
      <c r="AN3" s="45" t="s">
        <v>1272</v>
      </c>
      <c r="AO3" s="45" t="s">
        <v>681</v>
      </c>
      <c r="AP3" s="45" t="s">
        <v>1226</v>
      </c>
      <c r="AQ3" s="45" t="s">
        <v>7</v>
      </c>
      <c r="AR3" s="17">
        <v>243497202</v>
      </c>
      <c r="AS3" s="48">
        <v>6181178.8600000003</v>
      </c>
      <c r="AT3" s="68"/>
      <c r="AU3" s="35">
        <f>AT2/AR3</f>
        <v>0.27442338852830023</v>
      </c>
      <c r="AV3" s="48">
        <v>16783669</v>
      </c>
      <c r="AW3" s="45" t="s">
        <v>1</v>
      </c>
      <c r="AX3" s="45" t="s">
        <v>1272</v>
      </c>
      <c r="AY3" s="45" t="s">
        <v>682</v>
      </c>
      <c r="AZ3" s="45" t="s">
        <v>1227</v>
      </c>
      <c r="BA3" s="45" t="s">
        <v>7</v>
      </c>
      <c r="BB3" s="17">
        <v>161616952</v>
      </c>
      <c r="BC3" s="48">
        <v>0</v>
      </c>
      <c r="BD3" s="68"/>
      <c r="BE3" s="35">
        <f>BD2/BB3</f>
        <v>0.57741921986005529</v>
      </c>
      <c r="BF3" s="48">
        <v>0</v>
      </c>
      <c r="BG3" s="45" t="s">
        <v>1</v>
      </c>
      <c r="BH3" s="45" t="s">
        <v>1272</v>
      </c>
      <c r="BI3" s="45" t="s">
        <v>684</v>
      </c>
      <c r="BJ3" s="45" t="s">
        <v>1228</v>
      </c>
      <c r="BK3" s="45" t="s">
        <v>7</v>
      </c>
      <c r="BL3" s="17">
        <v>659325325</v>
      </c>
      <c r="BM3" s="48">
        <v>0</v>
      </c>
      <c r="BN3" s="68"/>
      <c r="BO3" s="35">
        <f>BN2/BL3</f>
        <v>0.23811045409184001</v>
      </c>
      <c r="BP3" s="48">
        <v>0</v>
      </c>
      <c r="BQ3" s="45" t="s">
        <v>1</v>
      </c>
      <c r="BR3" s="45" t="s">
        <v>1272</v>
      </c>
      <c r="BS3" s="45" t="s">
        <v>684</v>
      </c>
      <c r="BT3" s="45" t="s">
        <v>1228</v>
      </c>
      <c r="BU3" s="45" t="s">
        <v>7</v>
      </c>
      <c r="BV3" s="17">
        <v>561953356.42390001</v>
      </c>
      <c r="BW3" s="48">
        <v>0</v>
      </c>
      <c r="BX3" s="68"/>
      <c r="BY3" s="35">
        <f>BX2/BV3</f>
        <v>0.29179834128824089</v>
      </c>
    </row>
    <row r="4" spans="1:77" x14ac:dyDescent="0.3">
      <c r="A4" s="45" t="s">
        <v>1272</v>
      </c>
      <c r="B4" s="45" t="s">
        <v>682</v>
      </c>
      <c r="C4" s="45" t="s">
        <v>1227</v>
      </c>
      <c r="D4" s="45" t="s">
        <v>7</v>
      </c>
      <c r="E4" s="45" t="s">
        <v>1</v>
      </c>
      <c r="F4" s="50"/>
      <c r="G4" s="36" t="s">
        <v>434</v>
      </c>
      <c r="H4" s="14">
        <v>9600000</v>
      </c>
      <c r="I4" s="2" t="s">
        <v>2</v>
      </c>
      <c r="J4" s="16" t="s">
        <v>447</v>
      </c>
      <c r="K4" s="16" t="s">
        <v>683</v>
      </c>
      <c r="L4" s="45" t="s">
        <v>1044</v>
      </c>
      <c r="M4" s="16" t="s">
        <v>7</v>
      </c>
      <c r="N4" s="18">
        <f>N16+N18</f>
        <v>54215713</v>
      </c>
      <c r="O4" s="48">
        <v>17240220.789999999</v>
      </c>
      <c r="P4" s="69"/>
      <c r="Q4" s="37">
        <f>P2/N4</f>
        <v>0.63028149883411122</v>
      </c>
      <c r="R4" s="48">
        <v>0</v>
      </c>
      <c r="S4" s="45" t="s">
        <v>2</v>
      </c>
      <c r="T4" s="45" t="s">
        <v>447</v>
      </c>
      <c r="U4" s="45" t="s">
        <v>683</v>
      </c>
      <c r="V4" s="45" t="s">
        <v>1044</v>
      </c>
      <c r="W4" s="45" t="s">
        <v>7</v>
      </c>
      <c r="X4" s="18">
        <f>X16+X18</f>
        <v>35692338</v>
      </c>
      <c r="Y4" s="48">
        <v>11992959.49</v>
      </c>
      <c r="Z4" s="69"/>
      <c r="AA4" s="37">
        <f>Z2/X4</f>
        <v>0.79482740609483193</v>
      </c>
      <c r="AB4" s="48">
        <v>0</v>
      </c>
      <c r="AC4" s="45" t="s">
        <v>1</v>
      </c>
      <c r="AD4" s="45" t="s">
        <v>1272</v>
      </c>
      <c r="AE4" s="45" t="s">
        <v>684</v>
      </c>
      <c r="AF4" s="45" t="s">
        <v>1228</v>
      </c>
      <c r="AG4" s="45" t="s">
        <v>7</v>
      </c>
      <c r="AH4" s="18">
        <f>AH16+AH18</f>
        <v>67434578</v>
      </c>
      <c r="AI4" s="48">
        <v>3432195.46</v>
      </c>
      <c r="AJ4" s="69"/>
      <c r="AK4" s="37">
        <f>AJ2/AH4</f>
        <v>0.689586625721896</v>
      </c>
      <c r="AL4" s="48">
        <v>0</v>
      </c>
      <c r="AM4" s="45" t="s">
        <v>1</v>
      </c>
      <c r="AN4" s="45" t="s">
        <v>1272</v>
      </c>
      <c r="AO4" s="45" t="s">
        <v>682</v>
      </c>
      <c r="AP4" s="45" t="s">
        <v>1227</v>
      </c>
      <c r="AQ4" s="45" t="s">
        <v>7</v>
      </c>
      <c r="AR4" s="18">
        <f>AR16+AR18</f>
        <v>116200641</v>
      </c>
      <c r="AS4" s="48">
        <v>0</v>
      </c>
      <c r="AT4" s="69"/>
      <c r="AU4" s="37">
        <f>AT2/AR4</f>
        <v>0.57505127936428513</v>
      </c>
      <c r="AV4" s="48">
        <v>0</v>
      </c>
      <c r="AW4" s="45" t="s">
        <v>1</v>
      </c>
      <c r="AX4" s="45" t="s">
        <v>1272</v>
      </c>
      <c r="AY4" s="45" t="s">
        <v>684</v>
      </c>
      <c r="AZ4" s="45" t="s">
        <v>1228</v>
      </c>
      <c r="BA4" s="45" t="s">
        <v>7</v>
      </c>
      <c r="BB4" s="18">
        <f>BB16+BB18</f>
        <v>118004429</v>
      </c>
      <c r="BC4" s="48">
        <v>0</v>
      </c>
      <c r="BD4" s="69"/>
      <c r="BE4" s="37">
        <f>BD2/BB4</f>
        <v>0.7908239981399342</v>
      </c>
      <c r="BF4" s="48">
        <v>0</v>
      </c>
      <c r="BG4" s="45" t="s">
        <v>1</v>
      </c>
      <c r="BH4" s="45" t="s">
        <v>1272</v>
      </c>
      <c r="BI4" s="45" t="s">
        <v>681</v>
      </c>
      <c r="BJ4" s="45" t="s">
        <v>1226</v>
      </c>
      <c r="BK4" s="45" t="s">
        <v>7</v>
      </c>
      <c r="BL4" s="18">
        <f>BL16+BL18</f>
        <v>573925920</v>
      </c>
      <c r="BM4" s="48">
        <v>0</v>
      </c>
      <c r="BN4" s="69"/>
      <c r="BO4" s="37">
        <f>BN2/BL4</f>
        <v>0.27354096941640133</v>
      </c>
      <c r="BP4" s="48">
        <v>0</v>
      </c>
      <c r="BQ4" s="45" t="s">
        <v>1</v>
      </c>
      <c r="BR4" s="45" t="s">
        <v>1272</v>
      </c>
      <c r="BS4" s="45" t="s">
        <v>681</v>
      </c>
      <c r="BT4" s="45" t="s">
        <v>1226</v>
      </c>
      <c r="BU4" s="45" t="s">
        <v>7</v>
      </c>
      <c r="BV4" s="18">
        <f>BV16+BV18</f>
        <v>574518267.74000001</v>
      </c>
      <c r="BW4" s="48">
        <v>1007729.37</v>
      </c>
      <c r="BX4" s="69"/>
      <c r="BY4" s="37">
        <f>BX2/BV4</f>
        <v>0.28541661160905324</v>
      </c>
    </row>
    <row r="5" spans="1:77" x14ac:dyDescent="0.3">
      <c r="A5" s="45" t="s">
        <v>1272</v>
      </c>
      <c r="B5" s="45" t="s">
        <v>683</v>
      </c>
      <c r="C5" s="45" t="s">
        <v>1044</v>
      </c>
      <c r="D5" s="45" t="s">
        <v>7</v>
      </c>
      <c r="E5" s="45" t="s">
        <v>2</v>
      </c>
      <c r="F5" s="50"/>
      <c r="G5" s="32" t="s">
        <v>402</v>
      </c>
      <c r="H5" s="14">
        <v>0</v>
      </c>
      <c r="I5" s="2" t="s">
        <v>1</v>
      </c>
      <c r="J5" s="2" t="s">
        <v>447</v>
      </c>
      <c r="K5" s="2" t="s">
        <v>684</v>
      </c>
      <c r="L5" s="45" t="s">
        <v>1228</v>
      </c>
      <c r="M5" s="2" t="s">
        <v>7</v>
      </c>
      <c r="N5" s="19">
        <f>N20</f>
        <v>173880276</v>
      </c>
      <c r="O5" s="48">
        <v>0</v>
      </c>
      <c r="P5" s="67">
        <f>P18</f>
        <v>282372038.0199998</v>
      </c>
      <c r="Q5" s="33">
        <f>P5/N5</f>
        <v>1.6239451910002709</v>
      </c>
      <c r="R5" s="48">
        <v>0</v>
      </c>
      <c r="S5" s="45" t="s">
        <v>1</v>
      </c>
      <c r="T5" s="45" t="s">
        <v>447</v>
      </c>
      <c r="U5" s="45" t="s">
        <v>684</v>
      </c>
      <c r="V5" s="45" t="s">
        <v>1228</v>
      </c>
      <c r="W5" s="45" t="s">
        <v>7</v>
      </c>
      <c r="X5" s="19">
        <f>X20</f>
        <v>250045038</v>
      </c>
      <c r="Y5" s="48">
        <v>25759.37</v>
      </c>
      <c r="Z5" s="67">
        <f>Z18</f>
        <v>206145132.77999991</v>
      </c>
      <c r="AA5" s="33">
        <f>Z5/X5</f>
        <v>0.82443200804488637</v>
      </c>
      <c r="AB5" s="48">
        <v>0</v>
      </c>
      <c r="AC5" s="45" t="s">
        <v>1</v>
      </c>
      <c r="AD5" s="45" t="s">
        <v>1272</v>
      </c>
      <c r="AE5" s="45" t="s">
        <v>681</v>
      </c>
      <c r="AF5" s="45" t="s">
        <v>1226</v>
      </c>
      <c r="AG5" s="45" t="s">
        <v>7</v>
      </c>
      <c r="AH5" s="19">
        <f>AH20</f>
        <v>329663557</v>
      </c>
      <c r="AI5" s="48">
        <v>0</v>
      </c>
      <c r="AJ5" s="67">
        <f>AJ18</f>
        <v>203799289.39999992</v>
      </c>
      <c r="AK5" s="33">
        <f>AJ5/AH5</f>
        <v>0.61820387808289012</v>
      </c>
      <c r="AL5" s="48">
        <v>0</v>
      </c>
      <c r="AM5" s="45" t="s">
        <v>2</v>
      </c>
      <c r="AN5" s="45" t="s">
        <v>1272</v>
      </c>
      <c r="AO5" s="45" t="s">
        <v>683</v>
      </c>
      <c r="AP5" s="45" t="s">
        <v>1044</v>
      </c>
      <c r="AQ5" s="45" t="s">
        <v>7</v>
      </c>
      <c r="AR5" s="19">
        <f>AR20</f>
        <v>291391831</v>
      </c>
      <c r="AS5" s="48">
        <v>0</v>
      </c>
      <c r="AT5" s="67">
        <f>AT18</f>
        <v>214788913.21999991</v>
      </c>
      <c r="AU5" s="33">
        <f>AT5/AR5</f>
        <v>0.73711370865437853</v>
      </c>
      <c r="AV5" s="48">
        <v>0</v>
      </c>
      <c r="AW5" s="45" t="s">
        <v>2</v>
      </c>
      <c r="AX5" s="45" t="s">
        <v>1272</v>
      </c>
      <c r="AY5" s="45" t="s">
        <v>683</v>
      </c>
      <c r="AZ5" s="45" t="s">
        <v>1044</v>
      </c>
      <c r="BA5" s="45" t="s">
        <v>7</v>
      </c>
      <c r="BB5" s="19">
        <f>BB20</f>
        <v>383027503</v>
      </c>
      <c r="BC5" s="48">
        <v>0</v>
      </c>
      <c r="BD5" s="67">
        <f>BD18</f>
        <v>315717449.38000011</v>
      </c>
      <c r="BE5" s="33">
        <f>BD5/BB5</f>
        <v>0.82426835385760833</v>
      </c>
      <c r="BF5" s="48">
        <v>0</v>
      </c>
      <c r="BG5" s="45" t="s">
        <v>2</v>
      </c>
      <c r="BH5" s="45" t="s">
        <v>1272</v>
      </c>
      <c r="BI5" s="45" t="s">
        <v>683</v>
      </c>
      <c r="BJ5" s="45" t="s">
        <v>1044</v>
      </c>
      <c r="BK5" s="45" t="s">
        <v>7</v>
      </c>
      <c r="BL5" s="19">
        <f>BL20</f>
        <v>412426759</v>
      </c>
      <c r="BM5" s="48">
        <v>0</v>
      </c>
      <c r="BN5" s="67">
        <f>BN18</f>
        <v>363085558.01000005</v>
      </c>
      <c r="BO5" s="33">
        <f>BN5/BL5</f>
        <v>0.88036372540512109</v>
      </c>
      <c r="BP5" s="48">
        <v>0</v>
      </c>
      <c r="BQ5" s="45" t="s">
        <v>2</v>
      </c>
      <c r="BR5" s="45" t="s">
        <v>1272</v>
      </c>
      <c r="BS5" s="45" t="s">
        <v>683</v>
      </c>
      <c r="BT5" s="45" t="s">
        <v>1044</v>
      </c>
      <c r="BU5" s="45" t="s">
        <v>7</v>
      </c>
      <c r="BV5" s="19">
        <f>BV20</f>
        <v>387289900.87000012</v>
      </c>
      <c r="BW5" s="48">
        <v>0</v>
      </c>
      <c r="BX5" s="67">
        <f>BX18</f>
        <v>339136480.29268295</v>
      </c>
      <c r="BY5" s="33">
        <f>BX5/BV5</f>
        <v>0.87566569520881821</v>
      </c>
    </row>
    <row r="6" spans="1:77" x14ac:dyDescent="0.3">
      <c r="A6" s="45" t="s">
        <v>2937</v>
      </c>
      <c r="B6" s="45" t="s">
        <v>690</v>
      </c>
      <c r="C6" s="45" t="s">
        <v>1046</v>
      </c>
      <c r="D6" s="45" t="s">
        <v>8</v>
      </c>
      <c r="E6" s="45" t="s">
        <v>2</v>
      </c>
      <c r="F6" s="50"/>
      <c r="G6" s="34" t="s">
        <v>435</v>
      </c>
      <c r="H6" s="14">
        <v>19325757</v>
      </c>
      <c r="I6" s="2" t="s">
        <v>2</v>
      </c>
      <c r="J6" s="2" t="s">
        <v>448</v>
      </c>
      <c r="K6" s="2" t="s">
        <v>685</v>
      </c>
      <c r="L6" s="45" t="s">
        <v>1045</v>
      </c>
      <c r="M6" s="2" t="s">
        <v>8</v>
      </c>
      <c r="N6" s="17"/>
      <c r="O6" s="48">
        <v>269659.38</v>
      </c>
      <c r="P6" s="68"/>
      <c r="Q6" s="35"/>
      <c r="R6" s="48">
        <v>5983057</v>
      </c>
      <c r="S6" s="45" t="s">
        <v>2</v>
      </c>
      <c r="T6" s="45" t="s">
        <v>448</v>
      </c>
      <c r="U6" s="45" t="s">
        <v>685</v>
      </c>
      <c r="V6" s="45" t="s">
        <v>1045</v>
      </c>
      <c r="W6" s="45" t="s">
        <v>8</v>
      </c>
      <c r="X6" s="17">
        <f>286000000+99000000</f>
        <v>385000000</v>
      </c>
      <c r="Y6" s="48">
        <v>0</v>
      </c>
      <c r="Z6" s="68"/>
      <c r="AA6" s="35">
        <f>Z5/X6</f>
        <v>0.53544190332467512</v>
      </c>
      <c r="AB6" s="48">
        <v>3000000</v>
      </c>
      <c r="AC6" s="45" t="s">
        <v>1</v>
      </c>
      <c r="AD6" s="45" t="s">
        <v>449</v>
      </c>
      <c r="AE6" s="45" t="s">
        <v>2524</v>
      </c>
      <c r="AF6" s="45" t="s">
        <v>2338</v>
      </c>
      <c r="AG6" s="45" t="s">
        <v>9</v>
      </c>
      <c r="AH6" s="17">
        <f>445000000+20000000+5000000</f>
        <v>470000000</v>
      </c>
      <c r="AI6" s="48">
        <v>0</v>
      </c>
      <c r="AJ6" s="68"/>
      <c r="AK6" s="35">
        <f>AJ5/AH6</f>
        <v>0.43361550936170196</v>
      </c>
      <c r="AL6" s="48">
        <v>3200000</v>
      </c>
      <c r="AM6" s="45" t="s">
        <v>1</v>
      </c>
      <c r="AN6" s="45" t="s">
        <v>449</v>
      </c>
      <c r="AO6" s="45" t="s">
        <v>2524</v>
      </c>
      <c r="AP6" s="45" t="s">
        <v>2338</v>
      </c>
      <c r="AQ6" s="45" t="s">
        <v>9</v>
      </c>
      <c r="AR6" s="17">
        <f>489823777+25661624</f>
        <v>515485401</v>
      </c>
      <c r="AS6" s="48">
        <v>0</v>
      </c>
      <c r="AT6" s="68"/>
      <c r="AU6" s="35">
        <f>AT5/AR6</f>
        <v>0.41667312556927272</v>
      </c>
      <c r="AV6" s="48">
        <v>4495931</v>
      </c>
      <c r="AW6" s="45" t="s">
        <v>1</v>
      </c>
      <c r="AX6" s="45" t="s">
        <v>449</v>
      </c>
      <c r="AY6" s="45" t="s">
        <v>2724</v>
      </c>
      <c r="AZ6" s="45" t="s">
        <v>2338</v>
      </c>
      <c r="BA6" s="45" t="s">
        <v>9</v>
      </c>
      <c r="BB6" s="17">
        <f>497066199+11155761</f>
        <v>508221960</v>
      </c>
      <c r="BC6" s="48">
        <v>0</v>
      </c>
      <c r="BD6" s="68"/>
      <c r="BE6" s="35">
        <f>BD5/BB6</f>
        <v>0.62121961313910978</v>
      </c>
      <c r="BF6" s="48">
        <v>32520000</v>
      </c>
      <c r="BG6" s="45" t="s">
        <v>1</v>
      </c>
      <c r="BH6" s="45" t="s">
        <v>449</v>
      </c>
      <c r="BI6" s="45" t="s">
        <v>1467</v>
      </c>
      <c r="BJ6" s="45" t="s">
        <v>2338</v>
      </c>
      <c r="BK6" s="45" t="s">
        <v>9</v>
      </c>
      <c r="BL6" s="17">
        <f>512549407.4+21392122</f>
        <v>533941529.39999998</v>
      </c>
      <c r="BM6" s="48">
        <v>0</v>
      </c>
      <c r="BN6" s="68"/>
      <c r="BO6" s="35">
        <f>BN5/BL6</f>
        <v>0.68000995992577318</v>
      </c>
      <c r="BP6" s="48">
        <v>35665678.950000003</v>
      </c>
      <c r="BQ6" s="45" t="s">
        <v>1</v>
      </c>
      <c r="BR6" s="45" t="s">
        <v>449</v>
      </c>
      <c r="BS6" s="45" t="s">
        <v>1467</v>
      </c>
      <c r="BT6" s="45" t="s">
        <v>2338</v>
      </c>
      <c r="BU6" s="45" t="s">
        <v>9</v>
      </c>
      <c r="BV6" s="17">
        <f>560112485.116909+21224116.87</f>
        <v>581336601.98690903</v>
      </c>
      <c r="BW6" s="48">
        <v>0</v>
      </c>
      <c r="BX6" s="68"/>
      <c r="BY6" s="35">
        <f>BX5/BV6</f>
        <v>0.58337369285466023</v>
      </c>
    </row>
    <row r="7" spans="1:77" x14ac:dyDescent="0.3">
      <c r="A7" s="45" t="s">
        <v>2937</v>
      </c>
      <c r="B7" s="45" t="s">
        <v>691</v>
      </c>
      <c r="C7" s="45" t="s">
        <v>1047</v>
      </c>
      <c r="D7" s="45" t="s">
        <v>8</v>
      </c>
      <c r="E7" s="45" t="s">
        <v>3</v>
      </c>
      <c r="F7" s="50"/>
      <c r="G7" s="36" t="s">
        <v>436</v>
      </c>
      <c r="H7" s="14">
        <v>0</v>
      </c>
      <c r="I7" s="2" t="s">
        <v>2</v>
      </c>
      <c r="J7" s="2" t="s">
        <v>448</v>
      </c>
      <c r="K7" s="2" t="s">
        <v>685</v>
      </c>
      <c r="L7" s="45" t="s">
        <v>1046</v>
      </c>
      <c r="M7" s="2" t="s">
        <v>9</v>
      </c>
      <c r="N7" s="18">
        <f>N20+N22</f>
        <v>173880276</v>
      </c>
      <c r="O7" s="48">
        <v>43108.06</v>
      </c>
      <c r="P7" s="69"/>
      <c r="Q7" s="37">
        <f>P5/N7</f>
        <v>1.6239451910002709</v>
      </c>
      <c r="R7" s="48">
        <v>416943</v>
      </c>
      <c r="S7" s="45" t="s">
        <v>2</v>
      </c>
      <c r="T7" s="45" t="s">
        <v>448</v>
      </c>
      <c r="U7" s="45" t="s">
        <v>685</v>
      </c>
      <c r="V7" s="45" t="s">
        <v>1046</v>
      </c>
      <c r="W7" s="45" t="s">
        <v>9</v>
      </c>
      <c r="X7" s="18">
        <f>X20+X22</f>
        <v>367395038</v>
      </c>
      <c r="Y7" s="48">
        <v>0</v>
      </c>
      <c r="Z7" s="69"/>
      <c r="AA7" s="37">
        <f>Z5/X7</f>
        <v>0.56109939291014566</v>
      </c>
      <c r="AB7" s="48">
        <v>912267</v>
      </c>
      <c r="AC7" s="45" t="s">
        <v>2</v>
      </c>
      <c r="AD7" s="45" t="s">
        <v>449</v>
      </c>
      <c r="AE7" s="45" t="s">
        <v>687</v>
      </c>
      <c r="AF7" s="45" t="s">
        <v>1048</v>
      </c>
      <c r="AG7" s="45" t="s">
        <v>8</v>
      </c>
      <c r="AH7" s="18">
        <f>AH20+AH22</f>
        <v>466718282</v>
      </c>
      <c r="AI7" s="48">
        <v>0</v>
      </c>
      <c r="AJ7" s="69"/>
      <c r="AK7" s="37">
        <f>AJ5/AH7</f>
        <v>0.43666446603863679</v>
      </c>
      <c r="AL7" s="48">
        <v>15000000</v>
      </c>
      <c r="AM7" s="45" t="s">
        <v>1</v>
      </c>
      <c r="AN7" s="45" t="s">
        <v>449</v>
      </c>
      <c r="AO7" s="45" t="s">
        <v>2524</v>
      </c>
      <c r="AP7" s="45" t="s">
        <v>145</v>
      </c>
      <c r="AQ7" s="45" t="s">
        <v>145</v>
      </c>
      <c r="AR7" s="18">
        <f>AR20+AR22</f>
        <v>526893467</v>
      </c>
      <c r="AS7" s="48">
        <v>0</v>
      </c>
      <c r="AT7" s="69"/>
      <c r="AU7" s="37">
        <f>AT5/AR7</f>
        <v>0.40765150200657146</v>
      </c>
      <c r="AV7" s="48">
        <v>25005876</v>
      </c>
      <c r="AW7" s="45" t="s">
        <v>2</v>
      </c>
      <c r="AX7" s="45" t="s">
        <v>449</v>
      </c>
      <c r="AY7" s="45" t="s">
        <v>2724</v>
      </c>
      <c r="AZ7" s="45" t="s">
        <v>1049</v>
      </c>
      <c r="BA7" s="45" t="s">
        <v>9</v>
      </c>
      <c r="BB7" s="18">
        <f>BB20+BB22</f>
        <v>712902837</v>
      </c>
      <c r="BC7" s="48">
        <v>0</v>
      </c>
      <c r="BD7" s="69"/>
      <c r="BE7" s="37">
        <f>BD5/BB7</f>
        <v>0.44286182210830521</v>
      </c>
      <c r="BF7" s="48">
        <v>0</v>
      </c>
      <c r="BG7" s="45" t="s">
        <v>2</v>
      </c>
      <c r="BH7" s="45" t="s">
        <v>449</v>
      </c>
      <c r="BI7" s="45" t="s">
        <v>1467</v>
      </c>
      <c r="BJ7" s="45" t="s">
        <v>1049</v>
      </c>
      <c r="BK7" s="45" t="s">
        <v>9</v>
      </c>
      <c r="BL7" s="18">
        <f>BL20+BL22</f>
        <v>748980693</v>
      </c>
      <c r="BM7" s="48">
        <v>0</v>
      </c>
      <c r="BN7" s="69"/>
      <c r="BO7" s="37">
        <f>BN5/BL7</f>
        <v>0.48477292058848848</v>
      </c>
      <c r="BP7" s="48">
        <v>0</v>
      </c>
      <c r="BQ7" s="45" t="s">
        <v>2</v>
      </c>
      <c r="BR7" s="45" t="s">
        <v>449</v>
      </c>
      <c r="BS7" s="45" t="s">
        <v>1467</v>
      </c>
      <c r="BT7" s="45" t="s">
        <v>1049</v>
      </c>
      <c r="BU7" s="45" t="s">
        <v>9</v>
      </c>
      <c r="BV7" s="18">
        <f>BV20+BV22</f>
        <v>709992743.6400001</v>
      </c>
      <c r="BW7" s="48">
        <v>0</v>
      </c>
      <c r="BX7" s="69"/>
      <c r="BY7" s="37">
        <f>BX5/BV7</f>
        <v>0.47766189630895889</v>
      </c>
    </row>
    <row r="8" spans="1:77" x14ac:dyDescent="0.3">
      <c r="A8" s="45" t="s">
        <v>2937</v>
      </c>
      <c r="B8" s="45" t="s">
        <v>687</v>
      </c>
      <c r="C8" s="45" t="s">
        <v>1048</v>
      </c>
      <c r="D8" s="45" t="s">
        <v>8</v>
      </c>
      <c r="E8" s="45" t="s">
        <v>2</v>
      </c>
      <c r="F8" s="50"/>
      <c r="G8" s="32" t="s">
        <v>403</v>
      </c>
      <c r="H8" s="14">
        <v>0</v>
      </c>
      <c r="I8" s="2" t="s">
        <v>3</v>
      </c>
      <c r="J8" s="2" t="s">
        <v>448</v>
      </c>
      <c r="K8" s="2" t="s">
        <v>686</v>
      </c>
      <c r="L8" s="45" t="s">
        <v>1047</v>
      </c>
      <c r="M8" s="2" t="s">
        <v>9</v>
      </c>
      <c r="N8" s="19">
        <f>N24</f>
        <v>466727485</v>
      </c>
      <c r="O8" s="48">
        <v>1988511</v>
      </c>
      <c r="P8" s="67">
        <f>P20</f>
        <v>178343957.99000013</v>
      </c>
      <c r="Q8" s="33">
        <f>P8/N8</f>
        <v>0.38211582501939034</v>
      </c>
      <c r="R8" s="48">
        <v>0</v>
      </c>
      <c r="S8" s="45" t="s">
        <v>3</v>
      </c>
      <c r="T8" s="45" t="s">
        <v>448</v>
      </c>
      <c r="U8" s="45" t="s">
        <v>686</v>
      </c>
      <c r="V8" s="45" t="s">
        <v>1047</v>
      </c>
      <c r="W8" s="45" t="s">
        <v>9</v>
      </c>
      <c r="X8" s="19">
        <f>X24</f>
        <v>345439977</v>
      </c>
      <c r="Y8" s="48">
        <v>574795.12</v>
      </c>
      <c r="Z8" s="67">
        <f>Z20</f>
        <v>142040362.82000017</v>
      </c>
      <c r="AA8" s="33">
        <f>Z8/X8</f>
        <v>0.41118681182635725</v>
      </c>
      <c r="AB8" s="48">
        <v>0</v>
      </c>
      <c r="AC8" s="45" t="s">
        <v>2</v>
      </c>
      <c r="AD8" s="45" t="s">
        <v>449</v>
      </c>
      <c r="AE8" s="45" t="s">
        <v>688</v>
      </c>
      <c r="AF8" s="45" t="s">
        <v>1048</v>
      </c>
      <c r="AG8" s="45" t="s">
        <v>9</v>
      </c>
      <c r="AH8" s="19">
        <f>AH24</f>
        <v>520194993</v>
      </c>
      <c r="AI8" s="48">
        <v>282528.78000000003</v>
      </c>
      <c r="AJ8" s="67">
        <f>AJ20</f>
        <v>147026045.79999995</v>
      </c>
      <c r="AK8" s="33">
        <f>AJ8/AH8</f>
        <v>0.28263641091985664</v>
      </c>
      <c r="AL8" s="48">
        <v>16000000</v>
      </c>
      <c r="AM8" s="45" t="s">
        <v>2</v>
      </c>
      <c r="AN8" s="45" t="s">
        <v>449</v>
      </c>
      <c r="AO8" s="45" t="s">
        <v>688</v>
      </c>
      <c r="AP8" s="45" t="s">
        <v>1048</v>
      </c>
      <c r="AQ8" s="45" t="s">
        <v>9</v>
      </c>
      <c r="AR8" s="19">
        <f>AR24</f>
        <v>631840964</v>
      </c>
      <c r="AS8" s="48">
        <v>711.17</v>
      </c>
      <c r="AT8" s="67">
        <f>AT20</f>
        <v>126053113.6499998</v>
      </c>
      <c r="AU8" s="33">
        <f>AT8/AR8</f>
        <v>0.19950133155659056</v>
      </c>
      <c r="AV8" s="48">
        <v>7000000</v>
      </c>
      <c r="AW8" s="45" t="s">
        <v>2</v>
      </c>
      <c r="AX8" s="45" t="s">
        <v>449</v>
      </c>
      <c r="AY8" s="45" t="s">
        <v>1469</v>
      </c>
      <c r="AZ8" s="45" t="s">
        <v>2080</v>
      </c>
      <c r="BA8" s="45" t="s">
        <v>9</v>
      </c>
      <c r="BB8" s="19">
        <f>BB24</f>
        <v>374928581</v>
      </c>
      <c r="BC8" s="48">
        <v>137330.10999999999</v>
      </c>
      <c r="BD8" s="67">
        <f>BD20</f>
        <v>83961094.899999976</v>
      </c>
      <c r="BE8" s="33">
        <f>BD8/BB8</f>
        <v>0.22393890237991745</v>
      </c>
      <c r="BF8" s="48">
        <v>0</v>
      </c>
      <c r="BG8" s="45" t="s">
        <v>2</v>
      </c>
      <c r="BH8" s="45" t="s">
        <v>449</v>
      </c>
      <c r="BI8" s="45" t="s">
        <v>1469</v>
      </c>
      <c r="BJ8" s="45" t="s">
        <v>2080</v>
      </c>
      <c r="BK8" s="45" t="s">
        <v>9</v>
      </c>
      <c r="BL8" s="19">
        <f>BL24</f>
        <v>445172102</v>
      </c>
      <c r="BM8" s="48">
        <v>0</v>
      </c>
      <c r="BN8" s="67">
        <f>BN20</f>
        <v>110656000.50000018</v>
      </c>
      <c r="BO8" s="33">
        <f>BN8/BL8</f>
        <v>0.24856903656554871</v>
      </c>
      <c r="BP8" s="48">
        <v>8500000</v>
      </c>
      <c r="BQ8" s="45" t="s">
        <v>2</v>
      </c>
      <c r="BR8" s="45" t="s">
        <v>449</v>
      </c>
      <c r="BS8" s="45" t="s">
        <v>1469</v>
      </c>
      <c r="BT8" s="45" t="s">
        <v>2080</v>
      </c>
      <c r="BU8" s="45" t="s">
        <v>9</v>
      </c>
      <c r="BV8" s="19">
        <f>BV24</f>
        <v>357525053.99999976</v>
      </c>
      <c r="BW8" s="48">
        <v>0</v>
      </c>
      <c r="BX8" s="67">
        <f>BX20</f>
        <v>198898458.03512195</v>
      </c>
      <c r="BY8" s="33">
        <f>BX8/BV8</f>
        <v>0.55632033562358985</v>
      </c>
    </row>
    <row r="9" spans="1:77" x14ac:dyDescent="0.3">
      <c r="A9" s="45" t="s">
        <v>2937</v>
      </c>
      <c r="B9" s="45" t="s">
        <v>692</v>
      </c>
      <c r="C9" s="45" t="s">
        <v>1049</v>
      </c>
      <c r="D9" s="45" t="s">
        <v>10</v>
      </c>
      <c r="E9" s="45" t="s">
        <v>2</v>
      </c>
      <c r="F9" s="50"/>
      <c r="G9" s="34" t="s">
        <v>437</v>
      </c>
      <c r="H9" s="14">
        <v>4606390</v>
      </c>
      <c r="I9" s="2" t="s">
        <v>2</v>
      </c>
      <c r="J9" s="2" t="s">
        <v>449</v>
      </c>
      <c r="K9" s="2" t="s">
        <v>687</v>
      </c>
      <c r="L9" s="45" t="s">
        <v>1048</v>
      </c>
      <c r="M9" s="2" t="s">
        <v>8</v>
      </c>
      <c r="N9" s="17"/>
      <c r="O9" s="48">
        <v>1177821.57</v>
      </c>
      <c r="P9" s="68"/>
      <c r="Q9" s="35"/>
      <c r="R9" s="48">
        <v>1712267</v>
      </c>
      <c r="S9" s="45" t="s">
        <v>2</v>
      </c>
      <c r="T9" s="45" t="s">
        <v>449</v>
      </c>
      <c r="U9" s="45" t="s">
        <v>687</v>
      </c>
      <c r="V9" s="45" t="s">
        <v>1048</v>
      </c>
      <c r="W9" s="45" t="s">
        <v>8</v>
      </c>
      <c r="X9" s="17">
        <v>291000000</v>
      </c>
      <c r="Y9" s="48">
        <v>83202.789999999994</v>
      </c>
      <c r="Z9" s="68"/>
      <c r="AA9" s="35">
        <f>Z8/X9</f>
        <v>0.48811121243986311</v>
      </c>
      <c r="AB9" s="48">
        <v>0</v>
      </c>
      <c r="AC9" s="45" t="s">
        <v>2</v>
      </c>
      <c r="AD9" s="45" t="s">
        <v>449</v>
      </c>
      <c r="AE9" s="45" t="s">
        <v>689</v>
      </c>
      <c r="AF9" s="45" t="s">
        <v>1049</v>
      </c>
      <c r="AG9" s="45" t="s">
        <v>9</v>
      </c>
      <c r="AH9" s="17">
        <v>190000000</v>
      </c>
      <c r="AI9" s="48">
        <v>1048.28</v>
      </c>
      <c r="AJ9" s="68"/>
      <c r="AK9" s="35">
        <f>AJ8/AH9</f>
        <v>0.77382129368421027</v>
      </c>
      <c r="AL9" s="48">
        <v>1000000</v>
      </c>
      <c r="AM9" s="45" t="s">
        <v>2</v>
      </c>
      <c r="AN9" s="45" t="s">
        <v>449</v>
      </c>
      <c r="AO9" s="45" t="s">
        <v>689</v>
      </c>
      <c r="AP9" s="45" t="s">
        <v>1049</v>
      </c>
      <c r="AQ9" s="45" t="s">
        <v>9</v>
      </c>
      <c r="AR9" s="17">
        <v>124016898</v>
      </c>
      <c r="AS9" s="48">
        <v>64521.51</v>
      </c>
      <c r="AT9" s="68"/>
      <c r="AU9" s="35">
        <f>AT8/AR9</f>
        <v>1.0164188564851848</v>
      </c>
      <c r="AV9" s="48">
        <v>2521984</v>
      </c>
      <c r="AW9" s="45" t="s">
        <v>2</v>
      </c>
      <c r="AX9" s="45" t="s">
        <v>2616</v>
      </c>
      <c r="AY9" s="45" t="s">
        <v>685</v>
      </c>
      <c r="AZ9" s="45" t="s">
        <v>1045</v>
      </c>
      <c r="BA9" s="45" t="s">
        <v>8</v>
      </c>
      <c r="BB9" s="17">
        <v>130294894</v>
      </c>
      <c r="BC9" s="48">
        <v>0</v>
      </c>
      <c r="BD9" s="68"/>
      <c r="BE9" s="35">
        <f>BD8/BB9</f>
        <v>0.64439282555462207</v>
      </c>
      <c r="BF9" s="48">
        <v>4000000</v>
      </c>
      <c r="BG9" s="45" t="s">
        <v>1</v>
      </c>
      <c r="BH9" s="45" t="s">
        <v>1273</v>
      </c>
      <c r="BI9" s="45" t="s">
        <v>2850</v>
      </c>
      <c r="BJ9" s="45" t="s">
        <v>2095</v>
      </c>
      <c r="BK9" s="45" t="s">
        <v>145</v>
      </c>
      <c r="BL9" s="17">
        <v>137053671.60000002</v>
      </c>
      <c r="BM9" s="48">
        <v>0</v>
      </c>
      <c r="BN9" s="68"/>
      <c r="BO9" s="35">
        <f>BN8/BL9</f>
        <v>0.80739172623522881</v>
      </c>
      <c r="BP9" s="48">
        <v>0</v>
      </c>
      <c r="BQ9" s="45" t="s">
        <v>1</v>
      </c>
      <c r="BR9" s="45" t="s">
        <v>449</v>
      </c>
      <c r="BS9" s="45" t="s">
        <v>1468</v>
      </c>
      <c r="BT9" s="45" t="s">
        <v>2079</v>
      </c>
      <c r="BU9" s="45" t="s">
        <v>145</v>
      </c>
      <c r="BV9" s="17">
        <f>142320292.094227+6473140.84</f>
        <v>148793432.93422699</v>
      </c>
      <c r="BW9" s="48">
        <v>0</v>
      </c>
      <c r="BX9" s="68"/>
      <c r="BY9" s="35">
        <f>BX8/BV9</f>
        <v>1.3367421808396847</v>
      </c>
    </row>
    <row r="10" spans="1:77" x14ac:dyDescent="0.3">
      <c r="A10" s="45" t="s">
        <v>449</v>
      </c>
      <c r="B10" s="45" t="s">
        <v>1467</v>
      </c>
      <c r="C10" s="45" t="s">
        <v>2338</v>
      </c>
      <c r="D10" s="45" t="s">
        <v>9</v>
      </c>
      <c r="E10" s="45" t="s">
        <v>1</v>
      </c>
      <c r="F10" s="50"/>
      <c r="G10" s="36" t="s">
        <v>438</v>
      </c>
      <c r="H10" s="14">
        <v>10000000</v>
      </c>
      <c r="I10" s="2" t="s">
        <v>2</v>
      </c>
      <c r="J10" s="2" t="s">
        <v>449</v>
      </c>
      <c r="K10" s="2" t="s">
        <v>688</v>
      </c>
      <c r="L10" s="45" t="s">
        <v>1048</v>
      </c>
      <c r="M10" s="2" t="s">
        <v>9</v>
      </c>
      <c r="N10" s="18">
        <f>N24+N26</f>
        <v>467608199</v>
      </c>
      <c r="O10" s="48">
        <v>513949.67</v>
      </c>
      <c r="P10" s="69"/>
      <c r="Q10" s="37">
        <f>P8/N10</f>
        <v>0.3813961311443988</v>
      </c>
      <c r="R10" s="48">
        <v>0</v>
      </c>
      <c r="S10" s="45" t="s">
        <v>2</v>
      </c>
      <c r="T10" s="45" t="s">
        <v>449</v>
      </c>
      <c r="U10" s="45" t="s">
        <v>688</v>
      </c>
      <c r="V10" s="45" t="s">
        <v>1048</v>
      </c>
      <c r="W10" s="45" t="s">
        <v>9</v>
      </c>
      <c r="X10" s="18">
        <f>X24+X26</f>
        <v>347320691</v>
      </c>
      <c r="Y10" s="48">
        <v>208669.96</v>
      </c>
      <c r="Z10" s="69"/>
      <c r="AA10" s="37">
        <f>Z8/X10</f>
        <v>0.40896026784652506</v>
      </c>
      <c r="AB10" s="48">
        <v>0</v>
      </c>
      <c r="AC10" s="45" t="s">
        <v>2</v>
      </c>
      <c r="AD10" s="45" t="s">
        <v>449</v>
      </c>
      <c r="AE10" s="45" t="s">
        <v>690</v>
      </c>
      <c r="AF10" s="45" t="s">
        <v>1046</v>
      </c>
      <c r="AG10" s="45" t="s">
        <v>8</v>
      </c>
      <c r="AH10" s="18">
        <f>AH24+AH26</f>
        <v>538571522</v>
      </c>
      <c r="AI10" s="48">
        <v>39749.919999999998</v>
      </c>
      <c r="AJ10" s="69"/>
      <c r="AK10" s="37">
        <f>AJ8/AH10</f>
        <v>0.27299261062674596</v>
      </c>
      <c r="AL10" s="48">
        <v>0</v>
      </c>
      <c r="AM10" s="45" t="s">
        <v>2</v>
      </c>
      <c r="AN10" s="45" t="s">
        <v>2616</v>
      </c>
      <c r="AO10" s="45" t="s">
        <v>685</v>
      </c>
      <c r="AP10" s="45" t="s">
        <v>1045</v>
      </c>
      <c r="AQ10" s="45" t="s">
        <v>8</v>
      </c>
      <c r="AR10" s="18">
        <f>AR24+AR26</f>
        <v>646299447</v>
      </c>
      <c r="AS10" s="48">
        <v>45180.32</v>
      </c>
      <c r="AT10" s="69"/>
      <c r="AU10" s="37">
        <f>AT8/AR10</f>
        <v>0.19503825082183585</v>
      </c>
      <c r="AV10" s="48">
        <v>0</v>
      </c>
      <c r="AW10" s="45" t="s">
        <v>2</v>
      </c>
      <c r="AX10" s="45" t="s">
        <v>2616</v>
      </c>
      <c r="AY10" s="45" t="s">
        <v>685</v>
      </c>
      <c r="AZ10" s="45" t="s">
        <v>1046</v>
      </c>
      <c r="BA10" s="45" t="s">
        <v>9</v>
      </c>
      <c r="BB10" s="18">
        <f>BB24+BB26</f>
        <v>389775163</v>
      </c>
      <c r="BC10" s="48">
        <v>19386809.34</v>
      </c>
      <c r="BD10" s="69"/>
      <c r="BE10" s="37">
        <f>BD8/BB10</f>
        <v>0.21540904313597831</v>
      </c>
      <c r="BF10" s="48">
        <v>3100000</v>
      </c>
      <c r="BG10" s="45" t="s">
        <v>1</v>
      </c>
      <c r="BH10" s="45" t="s">
        <v>1273</v>
      </c>
      <c r="BI10" s="45" t="s">
        <v>2851</v>
      </c>
      <c r="BJ10" s="45" t="s">
        <v>2095</v>
      </c>
      <c r="BK10" s="45" t="s">
        <v>145</v>
      </c>
      <c r="BL10" s="18">
        <f>BL24+BL26</f>
        <v>445172102</v>
      </c>
      <c r="BM10" s="48">
        <v>6593040.4800000004</v>
      </c>
      <c r="BN10" s="69"/>
      <c r="BO10" s="37">
        <f>BN8/BL10</f>
        <v>0.24856903656554871</v>
      </c>
      <c r="BP10" s="48">
        <v>7100000</v>
      </c>
      <c r="BQ10" s="45" t="s">
        <v>1</v>
      </c>
      <c r="BR10" s="45" t="s">
        <v>1273</v>
      </c>
      <c r="BS10" s="45" t="s">
        <v>1471</v>
      </c>
      <c r="BT10" s="45" t="s">
        <v>2339</v>
      </c>
      <c r="BU10" s="45" t="s">
        <v>8</v>
      </c>
      <c r="BV10" s="18">
        <f>BV24+BV26</f>
        <v>357525053.99999976</v>
      </c>
      <c r="BW10" s="48">
        <v>8135890.3399999999</v>
      </c>
      <c r="BX10" s="69"/>
      <c r="BY10" s="37">
        <f>BX8/BV10</f>
        <v>0.55632033562358985</v>
      </c>
    </row>
    <row r="11" spans="1:77" x14ac:dyDescent="0.3">
      <c r="A11" s="45" t="s">
        <v>449</v>
      </c>
      <c r="B11" s="45" t="s">
        <v>1468</v>
      </c>
      <c r="C11" s="45" t="s">
        <v>2079</v>
      </c>
      <c r="D11" s="45" t="s">
        <v>145</v>
      </c>
      <c r="E11" s="45" t="s">
        <v>1</v>
      </c>
      <c r="F11" s="50"/>
      <c r="G11" s="32" t="s">
        <v>404</v>
      </c>
      <c r="H11" s="14">
        <v>2000000</v>
      </c>
      <c r="I11" s="2" t="s">
        <v>2</v>
      </c>
      <c r="J11" s="2" t="s">
        <v>449</v>
      </c>
      <c r="K11" s="2" t="s">
        <v>689</v>
      </c>
      <c r="L11" s="45" t="s">
        <v>1049</v>
      </c>
      <c r="M11" s="2" t="s">
        <v>9</v>
      </c>
      <c r="N11" s="19">
        <f>N30</f>
        <v>694823474</v>
      </c>
      <c r="O11" s="48">
        <v>0</v>
      </c>
      <c r="P11" s="67">
        <f>P22</f>
        <v>494887156.85999995</v>
      </c>
      <c r="Q11" s="33">
        <f>P11/N11</f>
        <v>0.71224875868255422</v>
      </c>
      <c r="R11" s="48">
        <v>2000000</v>
      </c>
      <c r="S11" s="45" t="s">
        <v>2</v>
      </c>
      <c r="T11" s="45" t="s">
        <v>449</v>
      </c>
      <c r="U11" s="45" t="s">
        <v>689</v>
      </c>
      <c r="V11" s="45" t="s">
        <v>1049</v>
      </c>
      <c r="W11" s="45" t="s">
        <v>9</v>
      </c>
      <c r="X11" s="19">
        <f>X30</f>
        <v>631177353</v>
      </c>
      <c r="Y11" s="48">
        <v>0</v>
      </c>
      <c r="Z11" s="67">
        <f>Z22</f>
        <v>376554744.03000009</v>
      </c>
      <c r="AA11" s="33">
        <f>Z11/X11</f>
        <v>0.59659102507437412</v>
      </c>
      <c r="AB11" s="48">
        <v>0</v>
      </c>
      <c r="AC11" s="45" t="s">
        <v>3</v>
      </c>
      <c r="AD11" s="45" t="s">
        <v>449</v>
      </c>
      <c r="AE11" s="45" t="s">
        <v>691</v>
      </c>
      <c r="AF11" s="45" t="s">
        <v>1047</v>
      </c>
      <c r="AG11" s="45" t="s">
        <v>8</v>
      </c>
      <c r="AH11" s="19">
        <f>AH30</f>
        <v>917293128</v>
      </c>
      <c r="AI11" s="48">
        <v>0</v>
      </c>
      <c r="AJ11" s="67">
        <f>AJ22</f>
        <v>397327318.29999983</v>
      </c>
      <c r="AK11" s="33">
        <f>AJ11/AH11</f>
        <v>0.43315196219370328</v>
      </c>
      <c r="AL11" s="48">
        <v>0</v>
      </c>
      <c r="AM11" s="45" t="s">
        <v>2</v>
      </c>
      <c r="AN11" s="45" t="s">
        <v>2616</v>
      </c>
      <c r="AO11" s="45" t="s">
        <v>685</v>
      </c>
      <c r="AP11" s="45" t="s">
        <v>1046</v>
      </c>
      <c r="AQ11" s="45" t="s">
        <v>9</v>
      </c>
      <c r="AR11" s="19">
        <f>AR30</f>
        <v>1039433436</v>
      </c>
      <c r="AS11" s="48">
        <v>0</v>
      </c>
      <c r="AT11" s="67">
        <f>AT22</f>
        <v>407663354.13999969</v>
      </c>
      <c r="AU11" s="33">
        <f>AT11/AR11</f>
        <v>0.39219765308761889</v>
      </c>
      <c r="AV11" s="48">
        <v>0</v>
      </c>
      <c r="AW11" s="45" t="s">
        <v>3</v>
      </c>
      <c r="AX11" s="45" t="s">
        <v>2616</v>
      </c>
      <c r="AY11" s="45" t="s">
        <v>686</v>
      </c>
      <c r="AZ11" s="45" t="s">
        <v>1047</v>
      </c>
      <c r="BA11" s="45" t="s">
        <v>9</v>
      </c>
      <c r="BB11" s="19">
        <f>BB30</f>
        <v>875960513</v>
      </c>
      <c r="BC11" s="48">
        <v>0</v>
      </c>
      <c r="BD11" s="67">
        <f>BD22</f>
        <v>492999278.62000012</v>
      </c>
      <c r="BE11" s="33">
        <f>BD11/BB11</f>
        <v>0.56280993412770441</v>
      </c>
      <c r="BF11" s="48">
        <v>62022</v>
      </c>
      <c r="BG11" s="45" t="s">
        <v>2</v>
      </c>
      <c r="BH11" s="45" t="s">
        <v>1275</v>
      </c>
      <c r="BI11" s="45" t="s">
        <v>1474</v>
      </c>
      <c r="BJ11" s="45" t="s">
        <v>1052</v>
      </c>
      <c r="BK11" s="45" t="s">
        <v>11</v>
      </c>
      <c r="BL11" s="19">
        <f>BL30</f>
        <v>936895367</v>
      </c>
      <c r="BM11" s="48">
        <v>0</v>
      </c>
      <c r="BN11" s="67">
        <f>BN22</f>
        <v>630733811.0400002</v>
      </c>
      <c r="BO11" s="33">
        <f>BN11/BL11</f>
        <v>0.67321691755147739</v>
      </c>
      <c r="BP11" s="48">
        <v>0</v>
      </c>
      <c r="BQ11" s="45" t="s">
        <v>2</v>
      </c>
      <c r="BR11" s="45" t="s">
        <v>1273</v>
      </c>
      <c r="BS11" s="45" t="s">
        <v>1472</v>
      </c>
      <c r="BT11" s="45" t="s">
        <v>2081</v>
      </c>
      <c r="BU11" s="45" t="s">
        <v>8</v>
      </c>
      <c r="BV11" s="19">
        <f>BV30</f>
        <v>789784936.67999983</v>
      </c>
      <c r="BW11" s="48">
        <v>0</v>
      </c>
      <c r="BX11" s="67">
        <f>BX22</f>
        <v>702011995.61365855</v>
      </c>
      <c r="BY11" s="33">
        <f>BX11/BV11</f>
        <v>0.8888647567332566</v>
      </c>
    </row>
    <row r="12" spans="1:77" x14ac:dyDescent="0.3">
      <c r="A12" s="45" t="s">
        <v>449</v>
      </c>
      <c r="B12" s="45" t="s">
        <v>1467</v>
      </c>
      <c r="C12" s="45" t="s">
        <v>1049</v>
      </c>
      <c r="D12" s="45" t="s">
        <v>9</v>
      </c>
      <c r="E12" s="45" t="s">
        <v>2</v>
      </c>
      <c r="F12" s="50"/>
      <c r="G12" s="34" t="s">
        <v>439</v>
      </c>
      <c r="H12" s="14">
        <v>0</v>
      </c>
      <c r="I12" s="2" t="s">
        <v>2</v>
      </c>
      <c r="J12" s="2" t="s">
        <v>449</v>
      </c>
      <c r="K12" s="2" t="s">
        <v>690</v>
      </c>
      <c r="L12" s="45" t="s">
        <v>1046</v>
      </c>
      <c r="M12" s="2" t="s">
        <v>8</v>
      </c>
      <c r="N12" s="17"/>
      <c r="O12" s="48">
        <v>14304.26</v>
      </c>
      <c r="P12" s="68"/>
      <c r="Q12" s="35"/>
      <c r="R12" s="48">
        <v>0</v>
      </c>
      <c r="S12" s="45" t="s">
        <v>2</v>
      </c>
      <c r="T12" s="45" t="s">
        <v>449</v>
      </c>
      <c r="U12" s="45" t="s">
        <v>692</v>
      </c>
      <c r="V12" s="45" t="s">
        <v>1049</v>
      </c>
      <c r="W12" s="45" t="s">
        <v>10</v>
      </c>
      <c r="X12" s="17">
        <v>718000000</v>
      </c>
      <c r="Y12" s="48">
        <v>0</v>
      </c>
      <c r="Z12" s="68"/>
      <c r="AA12" s="35">
        <f>Z11/X12</f>
        <v>0.52444950422005587</v>
      </c>
      <c r="AB12" s="48">
        <v>0</v>
      </c>
      <c r="AC12" s="45" t="s">
        <v>2</v>
      </c>
      <c r="AD12" s="45" t="s">
        <v>449</v>
      </c>
      <c r="AE12" s="45" t="s">
        <v>692</v>
      </c>
      <c r="AF12" s="45" t="s">
        <v>1049</v>
      </c>
      <c r="AG12" s="45" t="s">
        <v>10</v>
      </c>
      <c r="AH12" s="17">
        <f>AH3+AH6+AH9</f>
        <v>775000000</v>
      </c>
      <c r="AI12" s="48">
        <v>2.36</v>
      </c>
      <c r="AJ12" s="68"/>
      <c r="AK12" s="35">
        <f>AJ11/AH12</f>
        <v>0.51268041070967718</v>
      </c>
      <c r="AL12" s="48">
        <v>0</v>
      </c>
      <c r="AM12" s="45" t="s">
        <v>3</v>
      </c>
      <c r="AN12" s="45" t="s">
        <v>2616</v>
      </c>
      <c r="AO12" s="45" t="s">
        <v>686</v>
      </c>
      <c r="AP12" s="45" t="s">
        <v>1047</v>
      </c>
      <c r="AQ12" s="45" t="s">
        <v>9</v>
      </c>
      <c r="AR12" s="17">
        <f>AR3+AR6+AR9</f>
        <v>882999501</v>
      </c>
      <c r="AS12" s="48">
        <v>0</v>
      </c>
      <c r="AT12" s="68"/>
      <c r="AU12" s="35">
        <f>AT11/AR12</f>
        <v>0.4616801636674987</v>
      </c>
      <c r="AV12" s="48">
        <v>3100000</v>
      </c>
      <c r="AW12" s="45" t="s">
        <v>1</v>
      </c>
      <c r="AX12" s="45" t="s">
        <v>1273</v>
      </c>
      <c r="AY12" s="45" t="s">
        <v>2660</v>
      </c>
      <c r="AZ12" s="45" t="s">
        <v>2095</v>
      </c>
      <c r="BA12" s="45" t="s">
        <v>145</v>
      </c>
      <c r="BB12" s="17">
        <f>BB3+BB6+BB9</f>
        <v>800133806</v>
      </c>
      <c r="BC12" s="48">
        <v>-137330.10999999999</v>
      </c>
      <c r="BD12" s="68"/>
      <c r="BE12" s="35">
        <f>BD11/BB12</f>
        <v>0.6161460432281749</v>
      </c>
      <c r="BF12" s="48">
        <v>0</v>
      </c>
      <c r="BG12" s="45" t="s">
        <v>2</v>
      </c>
      <c r="BH12" s="45" t="s">
        <v>1275</v>
      </c>
      <c r="BI12" s="45" t="s">
        <v>695</v>
      </c>
      <c r="BJ12" s="45" t="s">
        <v>1051</v>
      </c>
      <c r="BK12" s="45" t="s">
        <v>11</v>
      </c>
      <c r="BL12" s="17">
        <f>BL3+BL6+BL9</f>
        <v>1330320526</v>
      </c>
      <c r="BM12" s="48">
        <v>0</v>
      </c>
      <c r="BN12" s="68"/>
      <c r="BO12" s="35">
        <f>BN11/BL12</f>
        <v>0.47412168624991974</v>
      </c>
      <c r="BP12" s="48">
        <v>7517556</v>
      </c>
      <c r="BQ12" s="45" t="s">
        <v>1</v>
      </c>
      <c r="BR12" s="45" t="s">
        <v>1273</v>
      </c>
      <c r="BS12" s="45" t="s">
        <v>1470</v>
      </c>
      <c r="BT12" s="45" t="s">
        <v>2079</v>
      </c>
      <c r="BU12" s="45" t="s">
        <v>145</v>
      </c>
      <c r="BV12" s="17">
        <f>BV3+BV6+BV9</f>
        <v>1292083391.345036</v>
      </c>
      <c r="BW12" s="48">
        <v>0</v>
      </c>
      <c r="BX12" s="68"/>
      <c r="BY12" s="35">
        <f>BX11/BV12</f>
        <v>0.54331786966387396</v>
      </c>
    </row>
    <row r="13" spans="1:77" x14ac:dyDescent="0.3">
      <c r="A13" s="45" t="s">
        <v>449</v>
      </c>
      <c r="B13" s="45" t="s">
        <v>1469</v>
      </c>
      <c r="C13" s="45" t="s">
        <v>2080</v>
      </c>
      <c r="D13" s="45" t="s">
        <v>9</v>
      </c>
      <c r="E13" s="45" t="s">
        <v>2</v>
      </c>
      <c r="F13" s="50"/>
      <c r="G13" s="36" t="s">
        <v>440</v>
      </c>
      <c r="H13" s="14">
        <v>0</v>
      </c>
      <c r="I13" s="2" t="s">
        <v>3</v>
      </c>
      <c r="J13" s="2" t="s">
        <v>449</v>
      </c>
      <c r="K13" s="2" t="s">
        <v>691</v>
      </c>
      <c r="L13" s="45" t="s">
        <v>1047</v>
      </c>
      <c r="M13" s="2" t="s">
        <v>8</v>
      </c>
      <c r="N13" s="18">
        <f>N30+N32</f>
        <v>695704188</v>
      </c>
      <c r="O13" s="48">
        <v>0</v>
      </c>
      <c r="P13" s="69"/>
      <c r="Q13" s="37">
        <f>P11/N13</f>
        <v>0.71134710038571736</v>
      </c>
      <c r="R13" s="48">
        <v>0</v>
      </c>
      <c r="S13" s="45" t="s">
        <v>2</v>
      </c>
      <c r="T13" s="45" t="s">
        <v>449</v>
      </c>
      <c r="U13" s="45" t="s">
        <v>690</v>
      </c>
      <c r="V13" s="45" t="s">
        <v>1046</v>
      </c>
      <c r="W13" s="45" t="s">
        <v>8</v>
      </c>
      <c r="X13" s="18">
        <f>X30+X32</f>
        <v>750408067</v>
      </c>
      <c r="Y13" s="48">
        <v>0</v>
      </c>
      <c r="Z13" s="69"/>
      <c r="AA13" s="37">
        <f>Z11/X13</f>
        <v>0.50179996802992799</v>
      </c>
      <c r="AB13" s="48">
        <v>2000000</v>
      </c>
      <c r="AC13" s="45" t="s">
        <v>2</v>
      </c>
      <c r="AD13" s="45" t="s">
        <v>2475</v>
      </c>
      <c r="AE13" s="45" t="s">
        <v>685</v>
      </c>
      <c r="AF13" s="45" t="s">
        <v>1045</v>
      </c>
      <c r="AG13" s="45" t="s">
        <v>8</v>
      </c>
      <c r="AH13" s="18">
        <f>AH30+AH32</f>
        <v>1072724382</v>
      </c>
      <c r="AI13" s="48">
        <v>0</v>
      </c>
      <c r="AJ13" s="69"/>
      <c r="AK13" s="37">
        <f>AJ11/AH13</f>
        <v>0.37039087110075569</v>
      </c>
      <c r="AL13" s="48">
        <v>4000000</v>
      </c>
      <c r="AM13" s="45" t="s">
        <v>1</v>
      </c>
      <c r="AN13" s="45" t="s">
        <v>2617</v>
      </c>
      <c r="AO13" s="45" t="s">
        <v>2659</v>
      </c>
      <c r="AP13" s="45" t="s">
        <v>2095</v>
      </c>
      <c r="AQ13" s="45" t="s">
        <v>145</v>
      </c>
      <c r="AR13" s="18">
        <f>AR30+AR32</f>
        <v>1289393555</v>
      </c>
      <c r="AS13" s="48">
        <v>0</v>
      </c>
      <c r="AT13" s="69"/>
      <c r="AU13" s="37">
        <f>AT11/AR13</f>
        <v>0.31616673788942562</v>
      </c>
      <c r="AV13" s="48">
        <v>4000000</v>
      </c>
      <c r="AW13" s="45" t="s">
        <v>1</v>
      </c>
      <c r="AX13" s="45" t="s">
        <v>1273</v>
      </c>
      <c r="AY13" s="45" t="s">
        <v>2725</v>
      </c>
      <c r="AZ13" s="45" t="s">
        <v>2095</v>
      </c>
      <c r="BA13" s="45" t="s">
        <v>145</v>
      </c>
      <c r="BB13" s="18">
        <f>BB30+BB32</f>
        <v>1220682429</v>
      </c>
      <c r="BC13" s="48">
        <v>0</v>
      </c>
      <c r="BD13" s="69"/>
      <c r="BE13" s="37">
        <f>BD11/BB13</f>
        <v>0.40387185635486861</v>
      </c>
      <c r="BF13" s="48">
        <v>0</v>
      </c>
      <c r="BG13" s="45" t="s">
        <v>1</v>
      </c>
      <c r="BH13" s="45" t="s">
        <v>1275</v>
      </c>
      <c r="BI13" s="45" t="s">
        <v>2446</v>
      </c>
      <c r="BJ13" s="45" t="s">
        <v>145</v>
      </c>
      <c r="BK13" s="45" t="s">
        <v>145</v>
      </c>
      <c r="BL13" s="18">
        <f>BL30+BL32</f>
        <v>1768078715</v>
      </c>
      <c r="BM13" s="48">
        <v>716.38</v>
      </c>
      <c r="BN13" s="69"/>
      <c r="BO13" s="37">
        <f>BN11/BL13</f>
        <v>0.35673401058956822</v>
      </c>
      <c r="BP13" s="48">
        <v>0</v>
      </c>
      <c r="BQ13" s="45" t="s">
        <v>4</v>
      </c>
      <c r="BR13" s="45" t="s">
        <v>1274</v>
      </c>
      <c r="BS13" s="45" t="s">
        <v>1274</v>
      </c>
      <c r="BT13" s="45" t="s">
        <v>2079</v>
      </c>
      <c r="BU13" s="45" t="s">
        <v>145</v>
      </c>
      <c r="BV13" s="18">
        <f>BV30+BV32</f>
        <v>1642036065.3799999</v>
      </c>
      <c r="BW13" s="48">
        <v>3407580.5</v>
      </c>
      <c r="BX13" s="69"/>
      <c r="BY13" s="37">
        <f>BX11/BV13</f>
        <v>0.42752532079811473</v>
      </c>
    </row>
    <row r="14" spans="1:77" x14ac:dyDescent="0.3">
      <c r="A14" s="45" t="s">
        <v>2616</v>
      </c>
      <c r="B14" s="45" t="s">
        <v>685</v>
      </c>
      <c r="C14" s="45" t="s">
        <v>1045</v>
      </c>
      <c r="D14" s="45" t="s">
        <v>8</v>
      </c>
      <c r="E14" s="45" t="s">
        <v>2</v>
      </c>
      <c r="F14" s="45"/>
      <c r="H14" s="1">
        <v>0</v>
      </c>
      <c r="I14" s="2" t="s">
        <v>2</v>
      </c>
      <c r="J14" s="2" t="s">
        <v>449</v>
      </c>
      <c r="K14" s="2" t="s">
        <v>692</v>
      </c>
      <c r="L14" s="45" t="s">
        <v>1049</v>
      </c>
      <c r="M14" s="2" t="s">
        <v>10</v>
      </c>
      <c r="O14" s="48">
        <v>0</v>
      </c>
      <c r="R14" s="48">
        <v>0</v>
      </c>
      <c r="S14" s="45" t="s">
        <v>3</v>
      </c>
      <c r="T14" s="45" t="s">
        <v>449</v>
      </c>
      <c r="U14" s="45" t="s">
        <v>691</v>
      </c>
      <c r="V14" s="45" t="s">
        <v>1047</v>
      </c>
      <c r="W14" s="45" t="s">
        <v>8</v>
      </c>
      <c r="Y14" s="48">
        <v>0</v>
      </c>
      <c r="AB14" s="48">
        <v>254943</v>
      </c>
      <c r="AC14" s="45" t="s">
        <v>2</v>
      </c>
      <c r="AD14" s="45" t="s">
        <v>2475</v>
      </c>
      <c r="AE14" s="45" t="s">
        <v>685</v>
      </c>
      <c r="AF14" s="45" t="s">
        <v>1046</v>
      </c>
      <c r="AG14" s="45" t="s">
        <v>9</v>
      </c>
      <c r="AI14" s="48">
        <v>0</v>
      </c>
      <c r="AL14" s="48">
        <v>3100000</v>
      </c>
      <c r="AM14" s="45" t="s">
        <v>1</v>
      </c>
      <c r="AN14" s="45" t="s">
        <v>2617</v>
      </c>
      <c r="AO14" s="45" t="s">
        <v>2660</v>
      </c>
      <c r="AP14" s="45" t="s">
        <v>2095</v>
      </c>
      <c r="AQ14" s="45" t="s">
        <v>145</v>
      </c>
      <c r="AS14" s="48">
        <v>0</v>
      </c>
      <c r="AV14" s="48">
        <v>0</v>
      </c>
      <c r="AW14" s="45" t="s">
        <v>1</v>
      </c>
      <c r="AX14" s="45" t="s">
        <v>450</v>
      </c>
      <c r="AY14" s="45" t="s">
        <v>694</v>
      </c>
      <c r="AZ14" s="45" t="s">
        <v>1228</v>
      </c>
      <c r="BA14" s="45" t="s">
        <v>11</v>
      </c>
      <c r="BC14" s="48">
        <v>0</v>
      </c>
      <c r="BF14" s="48">
        <v>2088508</v>
      </c>
      <c r="BG14" s="45" t="s">
        <v>4</v>
      </c>
      <c r="BH14" s="45" t="s">
        <v>2832</v>
      </c>
      <c r="BI14" s="45" t="s">
        <v>2852</v>
      </c>
      <c r="BJ14" s="45" t="s">
        <v>145</v>
      </c>
      <c r="BK14" s="45" t="s">
        <v>145</v>
      </c>
      <c r="BM14" s="48">
        <v>0</v>
      </c>
      <c r="BP14" s="48">
        <v>2335495.0099999998</v>
      </c>
      <c r="BQ14" s="45" t="s">
        <v>1</v>
      </c>
      <c r="BR14" s="45" t="s">
        <v>1275</v>
      </c>
      <c r="BS14" s="45" t="s">
        <v>1473</v>
      </c>
      <c r="BT14" s="45" t="s">
        <v>2340</v>
      </c>
      <c r="BU14" s="45" t="s">
        <v>11</v>
      </c>
      <c r="BW14" s="48">
        <v>55371.519999999997</v>
      </c>
    </row>
    <row r="15" spans="1:77" x14ac:dyDescent="0.3">
      <c r="A15" s="45" t="s">
        <v>2616</v>
      </c>
      <c r="B15" s="45" t="s">
        <v>685</v>
      </c>
      <c r="C15" s="45" t="s">
        <v>1046</v>
      </c>
      <c r="D15" s="45" t="s">
        <v>9</v>
      </c>
      <c r="E15" s="45" t="s">
        <v>2</v>
      </c>
      <c r="F15" s="45"/>
      <c r="G15" s="26" t="s">
        <v>426</v>
      </c>
      <c r="H15" s="1">
        <v>2399456</v>
      </c>
      <c r="I15" s="2" t="s">
        <v>2</v>
      </c>
      <c r="J15" s="2" t="s">
        <v>450</v>
      </c>
      <c r="K15" s="2" t="s">
        <v>693</v>
      </c>
      <c r="L15" s="45" t="s">
        <v>1050</v>
      </c>
      <c r="M15" s="2" t="s">
        <v>11</v>
      </c>
      <c r="N15" s="3" t="s">
        <v>216</v>
      </c>
      <c r="O15" s="48">
        <v>398283.23</v>
      </c>
      <c r="P15" s="3" t="s">
        <v>216</v>
      </c>
      <c r="R15" s="48">
        <v>2121610</v>
      </c>
      <c r="S15" s="45" t="s">
        <v>2</v>
      </c>
      <c r="T15" s="45" t="s">
        <v>450</v>
      </c>
      <c r="U15" s="45" t="s">
        <v>693</v>
      </c>
      <c r="V15" s="45" t="s">
        <v>1050</v>
      </c>
      <c r="W15" s="45" t="s">
        <v>11</v>
      </c>
      <c r="X15" s="3" t="s">
        <v>216</v>
      </c>
      <c r="Y15" s="48">
        <v>0</v>
      </c>
      <c r="Z15" s="3" t="s">
        <v>216</v>
      </c>
      <c r="AB15" s="48">
        <v>0</v>
      </c>
      <c r="AC15" s="45" t="s">
        <v>3</v>
      </c>
      <c r="AD15" s="45" t="s">
        <v>2475</v>
      </c>
      <c r="AE15" s="45" t="s">
        <v>686</v>
      </c>
      <c r="AF15" s="45" t="s">
        <v>1047</v>
      </c>
      <c r="AG15" s="45" t="s">
        <v>9</v>
      </c>
      <c r="AH15" s="3" t="s">
        <v>216</v>
      </c>
      <c r="AI15" s="48">
        <v>0</v>
      </c>
      <c r="AJ15" s="3" t="s">
        <v>216</v>
      </c>
      <c r="AL15" s="48">
        <v>1771610</v>
      </c>
      <c r="AM15" s="45" t="s">
        <v>2</v>
      </c>
      <c r="AN15" s="45" t="s">
        <v>450</v>
      </c>
      <c r="AO15" s="45" t="s">
        <v>693</v>
      </c>
      <c r="AP15" s="45" t="s">
        <v>1050</v>
      </c>
      <c r="AQ15" s="45" t="s">
        <v>11</v>
      </c>
      <c r="AR15" s="3" t="s">
        <v>216</v>
      </c>
      <c r="AS15" s="48">
        <v>0</v>
      </c>
      <c r="AT15" s="3" t="s">
        <v>216</v>
      </c>
      <c r="AV15" s="48">
        <v>0</v>
      </c>
      <c r="AW15" s="45" t="s">
        <v>2</v>
      </c>
      <c r="AX15" s="45" t="s">
        <v>450</v>
      </c>
      <c r="AY15" s="45" t="s">
        <v>695</v>
      </c>
      <c r="AZ15" s="45" t="s">
        <v>1044</v>
      </c>
      <c r="BA15" s="45" t="s">
        <v>11</v>
      </c>
      <c r="BB15" s="3" t="s">
        <v>216</v>
      </c>
      <c r="BC15" s="48">
        <v>0</v>
      </c>
      <c r="BD15" s="3" t="s">
        <v>216</v>
      </c>
      <c r="BF15" s="48">
        <v>23816484</v>
      </c>
      <c r="BG15" s="45" t="s">
        <v>4</v>
      </c>
      <c r="BH15" s="45" t="s">
        <v>2833</v>
      </c>
      <c r="BI15" s="45" t="s">
        <v>2833</v>
      </c>
      <c r="BJ15" s="45" t="s">
        <v>145</v>
      </c>
      <c r="BK15" s="45" t="s">
        <v>145</v>
      </c>
      <c r="BL15" s="3" t="s">
        <v>216</v>
      </c>
      <c r="BM15" s="48">
        <v>0</v>
      </c>
      <c r="BN15" s="3" t="s">
        <v>216</v>
      </c>
      <c r="BP15" s="48">
        <v>0</v>
      </c>
      <c r="BQ15" s="45" t="s">
        <v>2</v>
      </c>
      <c r="BR15" s="45" t="s">
        <v>1275</v>
      </c>
      <c r="BS15" s="45" t="s">
        <v>695</v>
      </c>
      <c r="BT15" s="45" t="s">
        <v>1051</v>
      </c>
      <c r="BU15" s="45" t="s">
        <v>11</v>
      </c>
      <c r="BV15" s="3" t="s">
        <v>216</v>
      </c>
      <c r="BW15" s="48">
        <v>0</v>
      </c>
      <c r="BX15" s="3" t="s">
        <v>216</v>
      </c>
    </row>
    <row r="16" spans="1:77" x14ac:dyDescent="0.3">
      <c r="A16" s="45" t="s">
        <v>2616</v>
      </c>
      <c r="B16" s="45" t="s">
        <v>686</v>
      </c>
      <c r="C16" s="45" t="s">
        <v>1047</v>
      </c>
      <c r="D16" s="45" t="s">
        <v>9</v>
      </c>
      <c r="E16" s="45" t="s">
        <v>3</v>
      </c>
      <c r="F16" s="45"/>
      <c r="G16" s="41" t="s">
        <v>431</v>
      </c>
      <c r="H16" s="1">
        <v>0</v>
      </c>
      <c r="I16" s="2" t="s">
        <v>1</v>
      </c>
      <c r="J16" s="2" t="s">
        <v>450</v>
      </c>
      <c r="K16" s="2" t="s">
        <v>694</v>
      </c>
      <c r="L16" s="45" t="s">
        <v>1228</v>
      </c>
      <c r="M16" s="2" t="s">
        <v>11</v>
      </c>
      <c r="N16" s="3">
        <f>SUMIF(I:I,"STA",H:H)-N18</f>
        <v>54215713</v>
      </c>
      <c r="O16" s="48">
        <v>0</v>
      </c>
      <c r="P16" s="3">
        <f>SUMIF($E:$E,"STA",O:O)</f>
        <v>34171160.850000009</v>
      </c>
      <c r="R16" s="48">
        <v>0</v>
      </c>
      <c r="S16" s="45" t="s">
        <v>1</v>
      </c>
      <c r="T16" s="45" t="s">
        <v>450</v>
      </c>
      <c r="U16" s="45" t="s">
        <v>694</v>
      </c>
      <c r="V16" s="45" t="s">
        <v>1228</v>
      </c>
      <c r="W16" s="45" t="s">
        <v>11</v>
      </c>
      <c r="X16" s="3">
        <f>SUMIF(S:S,"STA",R:R)-X18</f>
        <v>35692338</v>
      </c>
      <c r="Y16" s="48">
        <v>0</v>
      </c>
      <c r="Z16" s="3">
        <f>SUMIF($E:$E,"STA",Y:Y)</f>
        <v>28369248.43</v>
      </c>
      <c r="AB16" s="48">
        <v>1821610</v>
      </c>
      <c r="AC16" s="45" t="s">
        <v>2</v>
      </c>
      <c r="AD16" s="45" t="s">
        <v>450</v>
      </c>
      <c r="AE16" s="45" t="s">
        <v>693</v>
      </c>
      <c r="AF16" s="45" t="s">
        <v>1050</v>
      </c>
      <c r="AG16" s="45" t="s">
        <v>11</v>
      </c>
      <c r="AH16" s="3">
        <f>SUMIF(AC:AC,"STA",AB:AB)-AH18</f>
        <v>67434578</v>
      </c>
      <c r="AI16" s="48">
        <v>0</v>
      </c>
      <c r="AJ16" s="3">
        <f>SUMIF($E:$E,"STA",AI:AI)</f>
        <v>46501983.100000001</v>
      </c>
      <c r="AL16" s="48">
        <v>0</v>
      </c>
      <c r="AM16" s="45" t="s">
        <v>1</v>
      </c>
      <c r="AN16" s="45" t="s">
        <v>450</v>
      </c>
      <c r="AO16" s="45" t="s">
        <v>694</v>
      </c>
      <c r="AP16" s="45" t="s">
        <v>1228</v>
      </c>
      <c r="AQ16" s="45" t="s">
        <v>11</v>
      </c>
      <c r="AR16" s="3">
        <f>SUMIF(AM:AM,"STA",AL:AL)-AR18</f>
        <v>116200641</v>
      </c>
      <c r="AS16" s="48">
        <v>0</v>
      </c>
      <c r="AT16" s="3">
        <f>SUMIF($E:$E,"STA",AS:AS)</f>
        <v>66821327.270000003</v>
      </c>
      <c r="AV16" s="48">
        <v>0</v>
      </c>
      <c r="AW16" s="45" t="s">
        <v>2</v>
      </c>
      <c r="AX16" s="45" t="s">
        <v>450</v>
      </c>
      <c r="AY16" s="45" t="s">
        <v>2726</v>
      </c>
      <c r="AZ16" s="45" t="s">
        <v>1050</v>
      </c>
      <c r="BA16" s="45" t="s">
        <v>11</v>
      </c>
      <c r="BB16" s="3">
        <f>SUMIF(AW:AW,"STA",AV:AV)-BB18</f>
        <v>118004429</v>
      </c>
      <c r="BC16" s="48">
        <v>0</v>
      </c>
      <c r="BD16" s="3">
        <f>SUMIF($E:$E,"STA",BC:BC)</f>
        <v>93320734.340000004</v>
      </c>
      <c r="BF16" s="48">
        <v>1291180</v>
      </c>
      <c r="BG16" s="45" t="s">
        <v>4</v>
      </c>
      <c r="BH16" s="45" t="s">
        <v>2834</v>
      </c>
      <c r="BI16" s="45" t="s">
        <v>2853</v>
      </c>
      <c r="BJ16" s="45" t="s">
        <v>145</v>
      </c>
      <c r="BK16" s="45" t="s">
        <v>145</v>
      </c>
      <c r="BL16" s="3">
        <f>SUMIF(BG:BG,"STA",BF:BF)-BL18</f>
        <v>79296506</v>
      </c>
      <c r="BM16" s="48">
        <v>0</v>
      </c>
      <c r="BN16" s="3">
        <f>SUMIF($E:$E,"STA",BM:BM)</f>
        <v>156992252.53</v>
      </c>
      <c r="BP16" s="48">
        <v>0</v>
      </c>
      <c r="BQ16" s="45" t="s">
        <v>2</v>
      </c>
      <c r="BR16" s="45" t="s">
        <v>1275</v>
      </c>
      <c r="BS16" s="45" t="s">
        <v>1474</v>
      </c>
      <c r="BT16" s="45" t="s">
        <v>1052</v>
      </c>
      <c r="BU16" s="45" t="s">
        <v>11</v>
      </c>
      <c r="BV16" s="3">
        <f>SUMIF(BQ:BQ,"STA",BP:BP)-BV18</f>
        <v>44969981.810000002</v>
      </c>
      <c r="BW16" s="48">
        <v>0</v>
      </c>
      <c r="BX16" s="3">
        <v>163977057.28585365</v>
      </c>
    </row>
    <row r="17" spans="1:76" x14ac:dyDescent="0.3">
      <c r="A17" s="45" t="s">
        <v>1273</v>
      </c>
      <c r="B17" s="45" t="s">
        <v>1470</v>
      </c>
      <c r="C17" s="45" t="s">
        <v>2079</v>
      </c>
      <c r="D17" s="45" t="s">
        <v>145</v>
      </c>
      <c r="E17" s="45" t="s">
        <v>1</v>
      </c>
      <c r="F17" s="45"/>
      <c r="G17" s="40" t="s">
        <v>432</v>
      </c>
      <c r="H17" s="1">
        <v>0</v>
      </c>
      <c r="I17" s="2" t="s">
        <v>2</v>
      </c>
      <c r="J17" s="2" t="s">
        <v>450</v>
      </c>
      <c r="K17" s="2" t="s">
        <v>695</v>
      </c>
      <c r="L17" s="45" t="s">
        <v>1044</v>
      </c>
      <c r="M17" s="2" t="s">
        <v>11</v>
      </c>
      <c r="N17" s="3" t="s">
        <v>217</v>
      </c>
      <c r="O17" s="48">
        <v>0</v>
      </c>
      <c r="P17" s="3" t="s">
        <v>219</v>
      </c>
      <c r="R17" s="48">
        <v>0</v>
      </c>
      <c r="S17" s="45" t="s">
        <v>2</v>
      </c>
      <c r="T17" s="45" t="s">
        <v>450</v>
      </c>
      <c r="U17" s="45" t="s">
        <v>695</v>
      </c>
      <c r="V17" s="45" t="s">
        <v>1044</v>
      </c>
      <c r="W17" s="45" t="s">
        <v>11</v>
      </c>
      <c r="X17" s="3" t="s">
        <v>217</v>
      </c>
      <c r="Y17" s="48">
        <v>0</v>
      </c>
      <c r="Z17" s="3" t="s">
        <v>219</v>
      </c>
      <c r="AB17" s="48">
        <v>0</v>
      </c>
      <c r="AC17" s="45" t="s">
        <v>1</v>
      </c>
      <c r="AD17" s="45" t="s">
        <v>450</v>
      </c>
      <c r="AE17" s="45" t="s">
        <v>694</v>
      </c>
      <c r="AF17" s="45" t="s">
        <v>1228</v>
      </c>
      <c r="AG17" s="45" t="s">
        <v>11</v>
      </c>
      <c r="AH17" s="3" t="s">
        <v>217</v>
      </c>
      <c r="AI17" s="48">
        <v>0</v>
      </c>
      <c r="AJ17" s="3" t="s">
        <v>219</v>
      </c>
      <c r="AL17" s="48">
        <v>0</v>
      </c>
      <c r="AM17" s="45" t="s">
        <v>2</v>
      </c>
      <c r="AN17" s="45" t="s">
        <v>450</v>
      </c>
      <c r="AO17" s="45" t="s">
        <v>695</v>
      </c>
      <c r="AP17" s="45" t="s">
        <v>1044</v>
      </c>
      <c r="AQ17" s="45" t="s">
        <v>11</v>
      </c>
      <c r="AR17" s="3" t="s">
        <v>217</v>
      </c>
      <c r="AS17" s="48">
        <v>0</v>
      </c>
      <c r="AT17" s="3" t="s">
        <v>219</v>
      </c>
      <c r="AV17" s="48">
        <v>164047</v>
      </c>
      <c r="AW17" s="45" t="s">
        <v>2</v>
      </c>
      <c r="AX17" s="45" t="s">
        <v>1275</v>
      </c>
      <c r="AY17" s="45" t="s">
        <v>1474</v>
      </c>
      <c r="AZ17" s="45" t="s">
        <v>1052</v>
      </c>
      <c r="BA17" s="45" t="s">
        <v>11</v>
      </c>
      <c r="BB17" s="3" t="s">
        <v>217</v>
      </c>
      <c r="BC17" s="48">
        <v>0</v>
      </c>
      <c r="BD17" s="3" t="s">
        <v>219</v>
      </c>
      <c r="BF17" s="48">
        <v>11908242</v>
      </c>
      <c r="BG17" s="45" t="s">
        <v>4</v>
      </c>
      <c r="BH17" s="45" t="s">
        <v>2835</v>
      </c>
      <c r="BI17" s="45" t="s">
        <v>2835</v>
      </c>
      <c r="BJ17" s="45" t="s">
        <v>145</v>
      </c>
      <c r="BK17" s="45" t="s">
        <v>145</v>
      </c>
      <c r="BL17" s="3" t="s">
        <v>217</v>
      </c>
      <c r="BM17" s="48">
        <v>0</v>
      </c>
      <c r="BN17" s="3" t="s">
        <v>219</v>
      </c>
      <c r="BP17" s="48">
        <v>34734080</v>
      </c>
      <c r="BQ17" s="45" t="s">
        <v>4</v>
      </c>
      <c r="BR17" s="45" t="s">
        <v>1276</v>
      </c>
      <c r="BS17" s="45" t="s">
        <v>1276</v>
      </c>
      <c r="BT17" s="45" t="s">
        <v>2079</v>
      </c>
      <c r="BU17" s="45" t="s">
        <v>145</v>
      </c>
      <c r="BV17" s="3" t="s">
        <v>217</v>
      </c>
      <c r="BW17" s="48">
        <v>0</v>
      </c>
      <c r="BX17" s="3" t="s">
        <v>219</v>
      </c>
    </row>
    <row r="18" spans="1:76" x14ac:dyDescent="0.3">
      <c r="A18" s="45" t="s">
        <v>1273</v>
      </c>
      <c r="B18" s="45" t="s">
        <v>1471</v>
      </c>
      <c r="C18" s="45" t="s">
        <v>2339</v>
      </c>
      <c r="D18" s="45" t="s">
        <v>8</v>
      </c>
      <c r="E18" s="45" t="s">
        <v>1</v>
      </c>
      <c r="F18" s="45"/>
      <c r="G18" s="39" t="s">
        <v>441</v>
      </c>
      <c r="H18" s="1">
        <v>597923</v>
      </c>
      <c r="I18" s="2" t="s">
        <v>2</v>
      </c>
      <c r="J18" s="2" t="s">
        <v>451</v>
      </c>
      <c r="K18" s="2" t="s">
        <v>695</v>
      </c>
      <c r="L18" s="45" t="s">
        <v>1051</v>
      </c>
      <c r="M18" s="2" t="s">
        <v>11</v>
      </c>
      <c r="N18" s="3">
        <f>SUMIFS(H:H,I:I,"STA",M:M,"NOT ASSIGNED")</f>
        <v>0</v>
      </c>
      <c r="O18" s="48">
        <v>0</v>
      </c>
      <c r="P18" s="3">
        <f>SUMIF($E:$E,"FED",O:O)</f>
        <v>282372038.0199998</v>
      </c>
      <c r="R18" s="48">
        <v>800000</v>
      </c>
      <c r="S18" s="45" t="s">
        <v>2</v>
      </c>
      <c r="T18" s="45" t="s">
        <v>451</v>
      </c>
      <c r="U18" s="45" t="s">
        <v>695</v>
      </c>
      <c r="V18" s="45" t="s">
        <v>1051</v>
      </c>
      <c r="W18" s="45" t="s">
        <v>11</v>
      </c>
      <c r="X18" s="3">
        <f>SUMIFS(R:R,S:S,"STA",W:W,"NOT ASSIGNED")</f>
        <v>0</v>
      </c>
      <c r="Y18" s="48">
        <v>0</v>
      </c>
      <c r="Z18" s="3">
        <f>SUMIF($E:$E,"FED",Y:Y)</f>
        <v>206145132.77999991</v>
      </c>
      <c r="AB18" s="48">
        <v>0</v>
      </c>
      <c r="AC18" s="45" t="s">
        <v>2</v>
      </c>
      <c r="AD18" s="45" t="s">
        <v>450</v>
      </c>
      <c r="AE18" s="45" t="s">
        <v>695</v>
      </c>
      <c r="AF18" s="45" t="s">
        <v>1044</v>
      </c>
      <c r="AG18" s="45" t="s">
        <v>11</v>
      </c>
      <c r="AH18" s="3">
        <f>SUMIFS(AB:AB,AC:AC,"STA",AG:AG,"NOT ASSIGNED")</f>
        <v>0</v>
      </c>
      <c r="AI18" s="48">
        <v>0</v>
      </c>
      <c r="AJ18" s="3">
        <f>SUMIF($E:$E,"FED",AI:AI)</f>
        <v>203799289.39999992</v>
      </c>
      <c r="AL18" s="48">
        <v>800000</v>
      </c>
      <c r="AM18" s="45" t="s">
        <v>2</v>
      </c>
      <c r="AN18" s="45" t="s">
        <v>1275</v>
      </c>
      <c r="AO18" s="45" t="s">
        <v>695</v>
      </c>
      <c r="AP18" s="45" t="s">
        <v>1051</v>
      </c>
      <c r="AQ18" s="45" t="s">
        <v>11</v>
      </c>
      <c r="AR18" s="3">
        <f>SUMIFS(AL:AL,AM:AM,"STA",AQ:AQ,"NOT ASSIGNED")</f>
        <v>0</v>
      </c>
      <c r="AS18" s="48">
        <v>0</v>
      </c>
      <c r="AT18" s="3">
        <f>SUMIF($E:$E,"FED",AS:AS)</f>
        <v>214788913.21999991</v>
      </c>
      <c r="AV18" s="48">
        <v>0</v>
      </c>
      <c r="AW18" s="45" t="s">
        <v>2</v>
      </c>
      <c r="AX18" s="45" t="s">
        <v>1275</v>
      </c>
      <c r="AY18" s="45" t="s">
        <v>695</v>
      </c>
      <c r="AZ18" s="45" t="s">
        <v>1051</v>
      </c>
      <c r="BA18" s="45" t="s">
        <v>11</v>
      </c>
      <c r="BB18" s="3">
        <f>SUMIFS(AV:AV,AW:AW,"STA",BA:BA,"NOT ASSIGNED")</f>
        <v>0</v>
      </c>
      <c r="BC18" s="48">
        <v>0</v>
      </c>
      <c r="BD18" s="3">
        <f>SUMIF($E:$E,"FED",BC:BC)</f>
        <v>315717449.38000011</v>
      </c>
      <c r="BF18" s="48">
        <v>1080447</v>
      </c>
      <c r="BG18" s="45" t="s">
        <v>1</v>
      </c>
      <c r="BH18" s="45" t="s">
        <v>1279</v>
      </c>
      <c r="BI18" s="45" t="s">
        <v>1476</v>
      </c>
      <c r="BJ18" s="45" t="s">
        <v>2084</v>
      </c>
      <c r="BK18" s="45" t="s">
        <v>145</v>
      </c>
      <c r="BL18" s="3">
        <f>SUMIFS(BF:BF,BG:BG,"STA",BK:BK,"NOT ASSIGNED")</f>
        <v>494629414</v>
      </c>
      <c r="BM18" s="48">
        <v>163081.07</v>
      </c>
      <c r="BN18" s="3">
        <f>SUMIF($E:$E,"FED",BM:BM)</f>
        <v>363085558.01000005</v>
      </c>
      <c r="BP18" s="48">
        <v>1080447</v>
      </c>
      <c r="BQ18" s="45" t="s">
        <v>1</v>
      </c>
      <c r="BR18" s="45" t="s">
        <v>1279</v>
      </c>
      <c r="BS18" s="45" t="s">
        <v>1476</v>
      </c>
      <c r="BT18" s="45" t="s">
        <v>2084</v>
      </c>
      <c r="BU18" s="45" t="s">
        <v>145</v>
      </c>
      <c r="BV18" s="3">
        <f>SUMIFS(BP:BP,BQ:BQ,"STA",BU:BU,"NOT ASSIGNED")</f>
        <v>529548285.93000001</v>
      </c>
      <c r="BW18" s="48">
        <v>224164.38</v>
      </c>
      <c r="BX18" s="3">
        <v>339136480.29268295</v>
      </c>
    </row>
    <row r="19" spans="1:76" x14ac:dyDescent="0.3">
      <c r="A19" s="45" t="s">
        <v>1273</v>
      </c>
      <c r="B19" s="45" t="s">
        <v>1472</v>
      </c>
      <c r="C19" s="45" t="s">
        <v>2081</v>
      </c>
      <c r="D19" s="45" t="s">
        <v>8</v>
      </c>
      <c r="E19" s="45" t="s">
        <v>2</v>
      </c>
      <c r="F19" s="45"/>
      <c r="G19" s="38" t="s">
        <v>442</v>
      </c>
      <c r="H19" s="1">
        <v>0</v>
      </c>
      <c r="I19" s="2" t="s">
        <v>2</v>
      </c>
      <c r="J19" s="2" t="s">
        <v>451</v>
      </c>
      <c r="K19" s="2" t="s">
        <v>696</v>
      </c>
      <c r="L19" s="45" t="s">
        <v>1052</v>
      </c>
      <c r="M19" s="2" t="s">
        <v>11</v>
      </c>
      <c r="N19" s="3" t="s">
        <v>219</v>
      </c>
      <c r="O19" s="48">
        <v>0</v>
      </c>
      <c r="P19" s="3" t="s">
        <v>218</v>
      </c>
      <c r="R19" s="48">
        <v>0</v>
      </c>
      <c r="S19" s="45" t="s">
        <v>2</v>
      </c>
      <c r="T19" s="45" t="s">
        <v>451</v>
      </c>
      <c r="U19" s="45" t="s">
        <v>696</v>
      </c>
      <c r="V19" s="45" t="s">
        <v>1052</v>
      </c>
      <c r="W19" s="45" t="s">
        <v>11</v>
      </c>
      <c r="X19" s="3" t="s">
        <v>219</v>
      </c>
      <c r="Y19" s="48">
        <v>0</v>
      </c>
      <c r="Z19" s="3" t="s">
        <v>218</v>
      </c>
      <c r="AB19" s="48">
        <v>800000</v>
      </c>
      <c r="AC19" s="45" t="s">
        <v>2</v>
      </c>
      <c r="AD19" s="45" t="s">
        <v>451</v>
      </c>
      <c r="AE19" s="45" t="s">
        <v>695</v>
      </c>
      <c r="AF19" s="45" t="s">
        <v>1051</v>
      </c>
      <c r="AG19" s="45" t="s">
        <v>11</v>
      </c>
      <c r="AH19" s="3" t="s">
        <v>219</v>
      </c>
      <c r="AI19" s="48">
        <v>0</v>
      </c>
      <c r="AJ19" s="3" t="s">
        <v>218</v>
      </c>
      <c r="AL19" s="48">
        <v>400000</v>
      </c>
      <c r="AM19" s="45" t="s">
        <v>2</v>
      </c>
      <c r="AN19" s="45" t="s">
        <v>1275</v>
      </c>
      <c r="AO19" s="45" t="s">
        <v>1474</v>
      </c>
      <c r="AP19" s="45" t="s">
        <v>1052</v>
      </c>
      <c r="AQ19" s="45" t="s">
        <v>11</v>
      </c>
      <c r="AR19" s="3" t="s">
        <v>219</v>
      </c>
      <c r="AS19" s="48">
        <v>0</v>
      </c>
      <c r="AT19" s="3" t="s">
        <v>218</v>
      </c>
      <c r="AV19" s="48">
        <v>2000000</v>
      </c>
      <c r="AW19" s="45" t="s">
        <v>1</v>
      </c>
      <c r="AX19" s="45" t="s">
        <v>452</v>
      </c>
      <c r="AY19" s="45" t="s">
        <v>2526</v>
      </c>
      <c r="AZ19" s="45" t="s">
        <v>2406</v>
      </c>
      <c r="BA19" s="45" t="s">
        <v>11</v>
      </c>
      <c r="BB19" s="3" t="s">
        <v>219</v>
      </c>
      <c r="BC19" s="48">
        <v>0</v>
      </c>
      <c r="BD19" s="3" t="s">
        <v>218</v>
      </c>
      <c r="BF19" s="48">
        <v>8176865</v>
      </c>
      <c r="BG19" s="45" t="s">
        <v>1</v>
      </c>
      <c r="BH19" s="45" t="s">
        <v>454</v>
      </c>
      <c r="BI19" s="45" t="s">
        <v>700</v>
      </c>
      <c r="BJ19" s="45" t="s">
        <v>2343</v>
      </c>
      <c r="BK19" s="45" t="s">
        <v>12</v>
      </c>
      <c r="BL19" s="3" t="s">
        <v>219</v>
      </c>
      <c r="BM19" s="48">
        <v>0</v>
      </c>
      <c r="BN19" s="3" t="s">
        <v>218</v>
      </c>
      <c r="BP19" s="48">
        <v>880306.52</v>
      </c>
      <c r="BQ19" s="45" t="s">
        <v>1</v>
      </c>
      <c r="BR19" s="45" t="s">
        <v>454</v>
      </c>
      <c r="BS19" s="45" t="s">
        <v>700</v>
      </c>
      <c r="BT19" s="45" t="s">
        <v>2343</v>
      </c>
      <c r="BU19" s="45" t="s">
        <v>12</v>
      </c>
      <c r="BV19" s="3" t="s">
        <v>219</v>
      </c>
      <c r="BW19" s="48">
        <v>0</v>
      </c>
      <c r="BX19" s="3" t="s">
        <v>218</v>
      </c>
    </row>
    <row r="20" spans="1:76" x14ac:dyDescent="0.3">
      <c r="A20" s="45" t="s">
        <v>1274</v>
      </c>
      <c r="B20" s="45" t="s">
        <v>1274</v>
      </c>
      <c r="C20" s="45" t="s">
        <v>2079</v>
      </c>
      <c r="D20" s="45" t="s">
        <v>145</v>
      </c>
      <c r="E20" s="45" t="s">
        <v>4</v>
      </c>
      <c r="F20" s="45"/>
      <c r="H20" s="1">
        <v>2000000</v>
      </c>
      <c r="I20" s="2" t="s">
        <v>2</v>
      </c>
      <c r="J20" s="2" t="s">
        <v>452</v>
      </c>
      <c r="K20" s="2" t="s">
        <v>697</v>
      </c>
      <c r="L20" s="45" t="s">
        <v>1053</v>
      </c>
      <c r="M20" s="2" t="s">
        <v>11</v>
      </c>
      <c r="N20" s="3">
        <f>SUMIF(I:I,"FED",H:H)-N22</f>
        <v>173880276</v>
      </c>
      <c r="O20" s="48">
        <v>0</v>
      </c>
      <c r="P20" s="3">
        <f>SUM(O:O)-P16-P18</f>
        <v>178343957.99000013</v>
      </c>
      <c r="R20" s="48">
        <v>3000000</v>
      </c>
      <c r="S20" s="45" t="s">
        <v>2</v>
      </c>
      <c r="T20" s="45" t="s">
        <v>452</v>
      </c>
      <c r="U20" s="45" t="s">
        <v>697</v>
      </c>
      <c r="V20" s="45" t="s">
        <v>1053</v>
      </c>
      <c r="W20" s="45" t="s">
        <v>11</v>
      </c>
      <c r="X20" s="3">
        <f>SUMIF(S:S,"FED",R:R)-X22</f>
        <v>250045038</v>
      </c>
      <c r="Y20" s="48">
        <v>0</v>
      </c>
      <c r="Z20" s="3">
        <f>SUM(Y:Y)-Z16-Z18</f>
        <v>142040362.82000017</v>
      </c>
      <c r="AB20" s="48">
        <v>500000</v>
      </c>
      <c r="AC20" s="45" t="s">
        <v>2</v>
      </c>
      <c r="AD20" s="45" t="s">
        <v>451</v>
      </c>
      <c r="AE20" s="45" t="s">
        <v>696</v>
      </c>
      <c r="AF20" s="45" t="s">
        <v>1052</v>
      </c>
      <c r="AG20" s="45" t="s">
        <v>11</v>
      </c>
      <c r="AH20" s="3">
        <f>SUMIF(AC:AC,"FED",AB:AB)-AH22</f>
        <v>329663557</v>
      </c>
      <c r="AI20" s="48">
        <v>0</v>
      </c>
      <c r="AJ20" s="3">
        <f>SUM(AI:AI)-AJ16-AJ18</f>
        <v>147026045.79999995</v>
      </c>
      <c r="AL20" s="48">
        <v>0</v>
      </c>
      <c r="AM20" s="45" t="s">
        <v>1</v>
      </c>
      <c r="AN20" s="45" t="s">
        <v>2618</v>
      </c>
      <c r="AO20" s="45" t="s">
        <v>2661</v>
      </c>
      <c r="AP20" s="45" t="s">
        <v>145</v>
      </c>
      <c r="AQ20" s="45" t="s">
        <v>145</v>
      </c>
      <c r="AR20" s="3">
        <f>SUMIF(AM:AM,"FED",AL:AL)-AR22</f>
        <v>291391831</v>
      </c>
      <c r="AS20" s="48">
        <v>0</v>
      </c>
      <c r="AT20" s="3">
        <f>SUM(AS:AS)-AT16-AT18</f>
        <v>126053113.6499998</v>
      </c>
      <c r="AV20" s="48">
        <v>2789667</v>
      </c>
      <c r="AW20" s="45" t="s">
        <v>2</v>
      </c>
      <c r="AX20" s="45" t="s">
        <v>452</v>
      </c>
      <c r="AY20" s="45" t="s">
        <v>697</v>
      </c>
      <c r="AZ20" s="45" t="s">
        <v>1053</v>
      </c>
      <c r="BA20" s="45" t="s">
        <v>11</v>
      </c>
      <c r="BB20" s="3">
        <f>SUMIF(AW:AW,"FED",AV:AV)-BB22</f>
        <v>383027503</v>
      </c>
      <c r="BC20" s="48">
        <v>0</v>
      </c>
      <c r="BD20" s="3">
        <f>SUM(BC:BC)-BD16-BD18</f>
        <v>83961094.899999976</v>
      </c>
      <c r="BF20" s="48">
        <v>6879542</v>
      </c>
      <c r="BG20" s="45" t="s">
        <v>2</v>
      </c>
      <c r="BH20" s="45" t="s">
        <v>454</v>
      </c>
      <c r="BI20" s="45" t="s">
        <v>700</v>
      </c>
      <c r="BJ20" s="45" t="s">
        <v>2085</v>
      </c>
      <c r="BK20" s="45" t="s">
        <v>12</v>
      </c>
      <c r="BL20" s="3">
        <f>SUMIF(BG:BG,"FED",BF:BF)-BL22</f>
        <v>412426759</v>
      </c>
      <c r="BM20" s="48">
        <v>0</v>
      </c>
      <c r="BN20" s="3">
        <f>SUM(BM:BM)-BN16-BN18</f>
        <v>110656000.50000018</v>
      </c>
      <c r="BP20" s="48">
        <v>6338504.2000000002</v>
      </c>
      <c r="BQ20" s="45" t="s">
        <v>2</v>
      </c>
      <c r="BR20" s="45" t="s">
        <v>454</v>
      </c>
      <c r="BS20" s="45" t="s">
        <v>700</v>
      </c>
      <c r="BT20" s="45" t="s">
        <v>2085</v>
      </c>
      <c r="BU20" s="45" t="s">
        <v>12</v>
      </c>
      <c r="BV20" s="3">
        <f>SUMIF(BQ:BQ,"FED",BP:BP)-BV22</f>
        <v>387289900.87000012</v>
      </c>
      <c r="BW20" s="48">
        <v>0</v>
      </c>
      <c r="BX20" s="3">
        <v>198898458.03512195</v>
      </c>
    </row>
    <row r="21" spans="1:76" x14ac:dyDescent="0.3">
      <c r="A21" s="45" t="s">
        <v>1274</v>
      </c>
      <c r="B21" s="45" t="s">
        <v>1274</v>
      </c>
      <c r="C21" s="45" t="s">
        <v>2082</v>
      </c>
      <c r="D21" s="45" t="s">
        <v>145</v>
      </c>
      <c r="E21" s="45" t="s">
        <v>4</v>
      </c>
      <c r="F21" s="45"/>
      <c r="H21" s="1">
        <v>3750000</v>
      </c>
      <c r="I21" s="2" t="s">
        <v>2</v>
      </c>
      <c r="J21" s="2" t="s">
        <v>453</v>
      </c>
      <c r="K21" s="2" t="s">
        <v>698</v>
      </c>
      <c r="L21" s="45" t="s">
        <v>1054</v>
      </c>
      <c r="M21" s="2" t="s">
        <v>12</v>
      </c>
      <c r="N21" s="3" t="s">
        <v>220</v>
      </c>
      <c r="O21" s="48">
        <v>0</v>
      </c>
      <c r="P21" s="3" t="s">
        <v>222</v>
      </c>
      <c r="R21" s="48">
        <v>3691882</v>
      </c>
      <c r="S21" s="45" t="s">
        <v>2</v>
      </c>
      <c r="T21" s="45" t="s">
        <v>453</v>
      </c>
      <c r="U21" s="45" t="s">
        <v>698</v>
      </c>
      <c r="V21" s="45" t="s">
        <v>1054</v>
      </c>
      <c r="W21" s="45" t="s">
        <v>12</v>
      </c>
      <c r="X21" s="3" t="s">
        <v>220</v>
      </c>
      <c r="Y21" s="48">
        <v>0</v>
      </c>
      <c r="Z21" s="3" t="s">
        <v>222</v>
      </c>
      <c r="AB21" s="48">
        <v>2000000</v>
      </c>
      <c r="AC21" s="45" t="s">
        <v>1</v>
      </c>
      <c r="AD21" s="45" t="s">
        <v>452</v>
      </c>
      <c r="AE21" s="45" t="s">
        <v>2525</v>
      </c>
      <c r="AF21" s="45" t="s">
        <v>2602</v>
      </c>
      <c r="AG21" s="45" t="s">
        <v>11</v>
      </c>
      <c r="AH21" s="3" t="s">
        <v>220</v>
      </c>
      <c r="AI21" s="48">
        <v>0</v>
      </c>
      <c r="AJ21" s="3" t="s">
        <v>222</v>
      </c>
      <c r="AL21" s="48">
        <v>0</v>
      </c>
      <c r="AM21" s="45" t="s">
        <v>2</v>
      </c>
      <c r="AN21" s="45" t="s">
        <v>2618</v>
      </c>
      <c r="AO21" s="45" t="s">
        <v>2661</v>
      </c>
      <c r="AP21" s="45" t="s">
        <v>2702</v>
      </c>
      <c r="AQ21" s="45" t="s">
        <v>12</v>
      </c>
      <c r="AR21" s="3" t="s">
        <v>220</v>
      </c>
      <c r="AS21" s="48">
        <v>0</v>
      </c>
      <c r="AT21" s="3" t="s">
        <v>222</v>
      </c>
      <c r="AV21" s="48">
        <v>0</v>
      </c>
      <c r="AW21" s="45" t="s">
        <v>1</v>
      </c>
      <c r="AX21" s="45" t="s">
        <v>452</v>
      </c>
      <c r="AY21" s="45" t="s">
        <v>2525</v>
      </c>
      <c r="AZ21" s="45" t="s">
        <v>2602</v>
      </c>
      <c r="BA21" s="45" t="s">
        <v>11</v>
      </c>
      <c r="BB21" s="3" t="s">
        <v>220</v>
      </c>
      <c r="BC21" s="48">
        <v>0</v>
      </c>
      <c r="BD21" s="3" t="s">
        <v>222</v>
      </c>
      <c r="BF21" s="48">
        <v>0</v>
      </c>
      <c r="BG21" s="45" t="s">
        <v>1</v>
      </c>
      <c r="BH21" s="45" t="s">
        <v>454</v>
      </c>
      <c r="BI21" s="45" t="s">
        <v>700</v>
      </c>
      <c r="BJ21" s="45" t="s">
        <v>2342</v>
      </c>
      <c r="BK21" s="45" t="s">
        <v>12</v>
      </c>
      <c r="BL21" s="3" t="s">
        <v>220</v>
      </c>
      <c r="BM21" s="48">
        <v>0</v>
      </c>
      <c r="BN21" s="3" t="s">
        <v>222</v>
      </c>
      <c r="BP21" s="48">
        <v>0</v>
      </c>
      <c r="BQ21" s="45" t="s">
        <v>1</v>
      </c>
      <c r="BR21" s="45" t="s">
        <v>454</v>
      </c>
      <c r="BS21" s="45" t="s">
        <v>700</v>
      </c>
      <c r="BT21" s="45" t="s">
        <v>2342</v>
      </c>
      <c r="BU21" s="45" t="s">
        <v>12</v>
      </c>
      <c r="BV21" s="3" t="s">
        <v>220</v>
      </c>
      <c r="BW21" s="48">
        <v>0</v>
      </c>
      <c r="BX21" s="3" t="s">
        <v>222</v>
      </c>
    </row>
    <row r="22" spans="1:76" x14ac:dyDescent="0.3">
      <c r="A22" s="45" t="s">
        <v>450</v>
      </c>
      <c r="B22" s="45" t="s">
        <v>694</v>
      </c>
      <c r="C22" s="45" t="s">
        <v>1228</v>
      </c>
      <c r="D22" s="45" t="s">
        <v>11</v>
      </c>
      <c r="E22" s="45" t="s">
        <v>1</v>
      </c>
      <c r="F22" s="45"/>
      <c r="H22" s="1">
        <v>2750000</v>
      </c>
      <c r="I22" s="2" t="s">
        <v>2</v>
      </c>
      <c r="J22" s="2" t="s">
        <v>453</v>
      </c>
      <c r="K22" s="2" t="s">
        <v>699</v>
      </c>
      <c r="L22" s="45" t="s">
        <v>1054</v>
      </c>
      <c r="M22" s="2" t="s">
        <v>13</v>
      </c>
      <c r="N22" s="3">
        <f>SUMIFS(H:H,I:I,"FED",M:M,"NOT ASSIGNED")</f>
        <v>0</v>
      </c>
      <c r="O22" s="48">
        <v>0</v>
      </c>
      <c r="P22" s="3">
        <f>P16+P18+P20</f>
        <v>494887156.85999995</v>
      </c>
      <c r="R22" s="48">
        <v>2750000</v>
      </c>
      <c r="S22" s="45" t="s">
        <v>2</v>
      </c>
      <c r="T22" s="45" t="s">
        <v>453</v>
      </c>
      <c r="U22" s="45" t="s">
        <v>699</v>
      </c>
      <c r="V22" s="45" t="s">
        <v>1054</v>
      </c>
      <c r="W22" s="45" t="s">
        <v>13</v>
      </c>
      <c r="X22" s="3">
        <f>SUMIFS(R:R,S:S,"FED",W:W,"NOT ASSIGNED")</f>
        <v>117350000</v>
      </c>
      <c r="Y22" s="48">
        <v>0</v>
      </c>
      <c r="Z22" s="3">
        <f>Z16+Z18+Z20</f>
        <v>376554744.03000009</v>
      </c>
      <c r="AB22" s="48">
        <v>2000000</v>
      </c>
      <c r="AC22" s="45" t="s">
        <v>1</v>
      </c>
      <c r="AD22" s="45" t="s">
        <v>452</v>
      </c>
      <c r="AE22" s="45" t="s">
        <v>2526</v>
      </c>
      <c r="AF22" s="45" t="s">
        <v>2406</v>
      </c>
      <c r="AG22" s="45" t="s">
        <v>11</v>
      </c>
      <c r="AH22" s="3">
        <f>SUMIFS(AB:AB,AC:AC,"FED",AG:AG,"NOT ASSIGNED")</f>
        <v>137054725</v>
      </c>
      <c r="AI22" s="48">
        <v>0</v>
      </c>
      <c r="AJ22" s="3">
        <f>AJ16+AJ18+AJ20</f>
        <v>397327318.29999983</v>
      </c>
      <c r="AL22" s="48">
        <v>2000000</v>
      </c>
      <c r="AM22" s="45" t="s">
        <v>1</v>
      </c>
      <c r="AN22" s="45" t="s">
        <v>452</v>
      </c>
      <c r="AO22" s="45" t="s">
        <v>2525</v>
      </c>
      <c r="AP22" s="45" t="s">
        <v>2602</v>
      </c>
      <c r="AQ22" s="45" t="s">
        <v>11</v>
      </c>
      <c r="AR22" s="3">
        <f>SUMIFS(AL:AL,AM:AM,"FED",AQ:AQ,"NOT ASSIGNED")</f>
        <v>235501636</v>
      </c>
      <c r="AS22" s="48">
        <v>0</v>
      </c>
      <c r="AT22" s="3">
        <f>AT16+AT18+AT20</f>
        <v>407663354.13999969</v>
      </c>
      <c r="AV22" s="48">
        <v>29943490</v>
      </c>
      <c r="AW22" s="45" t="s">
        <v>1</v>
      </c>
      <c r="AX22" s="45" t="s">
        <v>452</v>
      </c>
      <c r="AY22" s="45" t="s">
        <v>2727</v>
      </c>
      <c r="AZ22" s="45" t="s">
        <v>2150</v>
      </c>
      <c r="BA22" s="45" t="s">
        <v>145</v>
      </c>
      <c r="BB22" s="3">
        <f>SUMIFS(AV:AV,AW:AW,"FED",BA:BA,"NOT ASSIGNED")</f>
        <v>329875334</v>
      </c>
      <c r="BC22" s="48">
        <v>0</v>
      </c>
      <c r="BD22" s="3">
        <f>BD16+BD18+BD20</f>
        <v>492999278.62000012</v>
      </c>
      <c r="BF22" s="48">
        <v>0</v>
      </c>
      <c r="BG22" s="45" t="s">
        <v>2</v>
      </c>
      <c r="BH22" s="45" t="s">
        <v>454</v>
      </c>
      <c r="BI22" s="45" t="s">
        <v>700</v>
      </c>
      <c r="BJ22" s="45" t="s">
        <v>1055</v>
      </c>
      <c r="BK22" s="45" t="s">
        <v>12</v>
      </c>
      <c r="BL22" s="3">
        <f>SUMIFS(BF:BF,BG:BG,"FED",BK:BK,"NOT ASSIGNED")</f>
        <v>336553934</v>
      </c>
      <c r="BM22" s="48">
        <v>0</v>
      </c>
      <c r="BN22" s="3">
        <f>BN16+BN18+BN20</f>
        <v>630733811.0400002</v>
      </c>
      <c r="BP22" s="48">
        <v>0</v>
      </c>
      <c r="BQ22" s="45" t="s">
        <v>2</v>
      </c>
      <c r="BR22" s="45" t="s">
        <v>454</v>
      </c>
      <c r="BS22" s="45" t="s">
        <v>700</v>
      </c>
      <c r="BT22" s="45" t="s">
        <v>1055</v>
      </c>
      <c r="BU22" s="45" t="s">
        <v>12</v>
      </c>
      <c r="BV22" s="3">
        <f>SUMIFS(BP:BP,BQ:BQ,"FED",BU:BU,"NOT ASSIGNED")</f>
        <v>322702842.76999998</v>
      </c>
      <c r="BW22" s="48">
        <v>0</v>
      </c>
      <c r="BX22" s="3">
        <f>BX16+BX18+BX20</f>
        <v>702011995.61365855</v>
      </c>
    </row>
    <row r="23" spans="1:76" x14ac:dyDescent="0.3">
      <c r="A23" s="45" t="s">
        <v>450</v>
      </c>
      <c r="B23" s="45" t="s">
        <v>695</v>
      </c>
      <c r="C23" s="45" t="s">
        <v>1044</v>
      </c>
      <c r="D23" s="45" t="s">
        <v>11</v>
      </c>
      <c r="E23" s="45" t="s">
        <v>2</v>
      </c>
      <c r="F23" s="45"/>
      <c r="H23" s="1">
        <v>10494000</v>
      </c>
      <c r="I23" s="2" t="s">
        <v>2</v>
      </c>
      <c r="J23" s="2" t="s">
        <v>454</v>
      </c>
      <c r="K23" s="2" t="s">
        <v>700</v>
      </c>
      <c r="L23" s="45" t="s">
        <v>1055</v>
      </c>
      <c r="M23" s="2" t="s">
        <v>12</v>
      </c>
      <c r="N23" s="3" t="s">
        <v>218</v>
      </c>
      <c r="O23" s="48">
        <v>0</v>
      </c>
      <c r="R23" s="48">
        <v>9500000</v>
      </c>
      <c r="S23" s="45" t="s">
        <v>2</v>
      </c>
      <c r="T23" s="45" t="s">
        <v>454</v>
      </c>
      <c r="U23" s="45" t="s">
        <v>700</v>
      </c>
      <c r="V23" s="45" t="s">
        <v>1055</v>
      </c>
      <c r="W23" s="45" t="s">
        <v>12</v>
      </c>
      <c r="X23" s="3" t="s">
        <v>218</v>
      </c>
      <c r="Y23" s="48">
        <v>0</v>
      </c>
      <c r="AB23" s="48">
        <v>11800000</v>
      </c>
      <c r="AC23" s="45" t="s">
        <v>2</v>
      </c>
      <c r="AD23" s="45" t="s">
        <v>452</v>
      </c>
      <c r="AE23" s="45" t="s">
        <v>697</v>
      </c>
      <c r="AF23" s="45" t="s">
        <v>1053</v>
      </c>
      <c r="AG23" s="45" t="s">
        <v>11</v>
      </c>
      <c r="AH23" s="3" t="s">
        <v>218</v>
      </c>
      <c r="AI23" s="48">
        <v>0</v>
      </c>
      <c r="AL23" s="48">
        <v>2000000</v>
      </c>
      <c r="AM23" s="45" t="s">
        <v>1</v>
      </c>
      <c r="AN23" s="45" t="s">
        <v>452</v>
      </c>
      <c r="AO23" s="45" t="s">
        <v>2526</v>
      </c>
      <c r="AP23" s="45" t="s">
        <v>2406</v>
      </c>
      <c r="AQ23" s="45" t="s">
        <v>11</v>
      </c>
      <c r="AR23" s="3" t="s">
        <v>218</v>
      </c>
      <c r="AS23" s="48">
        <v>0</v>
      </c>
      <c r="AV23" s="48">
        <v>5000000</v>
      </c>
      <c r="AW23" s="45" t="s">
        <v>1</v>
      </c>
      <c r="AX23" s="45" t="s">
        <v>452</v>
      </c>
      <c r="AY23" s="45" t="s">
        <v>2728</v>
      </c>
      <c r="AZ23" s="45" t="s">
        <v>2150</v>
      </c>
      <c r="BA23" s="45" t="s">
        <v>145</v>
      </c>
      <c r="BB23" s="3" t="s">
        <v>218</v>
      </c>
      <c r="BC23" s="48">
        <v>0</v>
      </c>
      <c r="BF23" s="48">
        <v>930000</v>
      </c>
      <c r="BG23" s="45" t="s">
        <v>2</v>
      </c>
      <c r="BH23" s="45" t="s">
        <v>455</v>
      </c>
      <c r="BI23" s="45" t="s">
        <v>699</v>
      </c>
      <c r="BJ23" s="45" t="s">
        <v>1054</v>
      </c>
      <c r="BK23" s="45" t="s">
        <v>13</v>
      </c>
      <c r="BL23" s="3" t="s">
        <v>218</v>
      </c>
      <c r="BM23" s="48">
        <v>0</v>
      </c>
      <c r="BP23" s="48">
        <v>760001.31</v>
      </c>
      <c r="BQ23" s="45" t="s">
        <v>2</v>
      </c>
      <c r="BR23" s="45" t="s">
        <v>455</v>
      </c>
      <c r="BS23" s="45" t="s">
        <v>699</v>
      </c>
      <c r="BT23" s="45" t="s">
        <v>1054</v>
      </c>
      <c r="BU23" s="45" t="s">
        <v>13</v>
      </c>
      <c r="BV23" s="3" t="s">
        <v>218</v>
      </c>
      <c r="BW23" s="48">
        <v>0</v>
      </c>
    </row>
    <row r="24" spans="1:76" x14ac:dyDescent="0.3">
      <c r="A24" s="45" t="s">
        <v>450</v>
      </c>
      <c r="B24" s="45" t="s">
        <v>2726</v>
      </c>
      <c r="C24" s="45" t="s">
        <v>1050</v>
      </c>
      <c r="D24" s="45" t="s">
        <v>11</v>
      </c>
      <c r="E24" s="45" t="s">
        <v>2</v>
      </c>
      <c r="F24" s="45"/>
      <c r="H24" s="1">
        <v>470592</v>
      </c>
      <c r="I24" s="2" t="s">
        <v>2</v>
      </c>
      <c r="J24" s="2" t="s">
        <v>455</v>
      </c>
      <c r="K24" s="2" t="s">
        <v>701</v>
      </c>
      <c r="L24" s="45" t="s">
        <v>1056</v>
      </c>
      <c r="M24" s="2" t="s">
        <v>12</v>
      </c>
      <c r="N24" s="3">
        <f>SUM(H:H)-SUMIF(I:I,"STA",H:H)-SUMIF(I:I,"FED",H:H)-N26</f>
        <v>466727485</v>
      </c>
      <c r="O24" s="48">
        <v>348915.88</v>
      </c>
      <c r="R24" s="48">
        <v>341737</v>
      </c>
      <c r="S24" s="45" t="s">
        <v>2</v>
      </c>
      <c r="T24" s="45" t="s">
        <v>455</v>
      </c>
      <c r="U24" s="45" t="s">
        <v>701</v>
      </c>
      <c r="V24" s="45" t="s">
        <v>1056</v>
      </c>
      <c r="W24" s="45" t="s">
        <v>12</v>
      </c>
      <c r="X24" s="3">
        <f>SUM(R:R)-SUMIF(S:S,"STA",R:R)-SUMIF(S:S,"FED",R:R)-X26</f>
        <v>345439977</v>
      </c>
      <c r="Y24" s="48">
        <v>118359.72</v>
      </c>
      <c r="AB24" s="48">
        <v>0</v>
      </c>
      <c r="AC24" s="45" t="s">
        <v>1</v>
      </c>
      <c r="AD24" s="45" t="s">
        <v>452</v>
      </c>
      <c r="AE24" s="45" t="s">
        <v>2527</v>
      </c>
      <c r="AF24" s="45" t="s">
        <v>145</v>
      </c>
      <c r="AG24" s="45" t="s">
        <v>145</v>
      </c>
      <c r="AH24" s="3">
        <f>SUM(AB:AB)-SUMIF(AC:AC,"STA",AB:AB)-SUMIF(AC:AC,"FED",AB:AB)-AH26</f>
        <v>520194993</v>
      </c>
      <c r="AI24" s="48">
        <v>68095.600000000006</v>
      </c>
      <c r="AL24" s="48">
        <v>2000000</v>
      </c>
      <c r="AM24" s="45" t="s">
        <v>2</v>
      </c>
      <c r="AN24" s="45" t="s">
        <v>452</v>
      </c>
      <c r="AO24" s="45" t="s">
        <v>697</v>
      </c>
      <c r="AP24" s="45" t="s">
        <v>1053</v>
      </c>
      <c r="AQ24" s="45" t="s">
        <v>11</v>
      </c>
      <c r="AR24" s="3">
        <f>SUM(AL:AL)-SUMIF(AM:AM,"STA",AL:AL)-SUMIF(AM:AM,"FED",AL:AL)-AR26</f>
        <v>631840964</v>
      </c>
      <c r="AS24" s="48">
        <v>0</v>
      </c>
      <c r="AV24" s="48">
        <v>3691882</v>
      </c>
      <c r="AW24" s="45" t="s">
        <v>2</v>
      </c>
      <c r="AX24" s="45" t="s">
        <v>1279</v>
      </c>
      <c r="AY24" s="45" t="s">
        <v>698</v>
      </c>
      <c r="AZ24" s="45" t="s">
        <v>1054</v>
      </c>
      <c r="BA24" s="45" t="s">
        <v>12</v>
      </c>
      <c r="BB24" s="3">
        <f>SUM(AV:AV)-SUMIF(AW:AW,"STA",AV:AV)-SUMIF(AW:AW,"FED",AV:AV)-BB26</f>
        <v>374928581</v>
      </c>
      <c r="BC24" s="48">
        <v>0</v>
      </c>
      <c r="BF24" s="48">
        <v>0</v>
      </c>
      <c r="BG24" s="45" t="s">
        <v>2</v>
      </c>
      <c r="BH24" s="45" t="s">
        <v>455</v>
      </c>
      <c r="BI24" s="45" t="s">
        <v>701</v>
      </c>
      <c r="BJ24" s="45" t="s">
        <v>1056</v>
      </c>
      <c r="BK24" s="45" t="s">
        <v>12</v>
      </c>
      <c r="BL24" s="3">
        <f>SUM(BF:BF)-SUMIF(BG:BG,"STA",BF:BF)-SUMIF(BG:BG,"FED",BF:BF)-BL26</f>
        <v>445172102</v>
      </c>
      <c r="BM24" s="48">
        <v>0</v>
      </c>
      <c r="BP24" s="48">
        <v>0</v>
      </c>
      <c r="BQ24" s="45" t="s">
        <v>2</v>
      </c>
      <c r="BR24" s="45" t="s">
        <v>455</v>
      </c>
      <c r="BS24" s="45" t="s">
        <v>701</v>
      </c>
      <c r="BT24" s="45" t="s">
        <v>1056</v>
      </c>
      <c r="BU24" s="45" t="s">
        <v>12</v>
      </c>
      <c r="BV24" s="3">
        <f>SUM(BP:BP)-SUMIF(BQ:BQ,"STA",BP:BP)-SUMIF(BQ:BQ,"FED",BP:BP)-BV26</f>
        <v>357525053.99999976</v>
      </c>
      <c r="BW24" s="48">
        <v>0</v>
      </c>
    </row>
    <row r="25" spans="1:76" x14ac:dyDescent="0.3">
      <c r="A25" s="45" t="s">
        <v>1275</v>
      </c>
      <c r="B25" s="45" t="s">
        <v>1473</v>
      </c>
      <c r="C25" s="45" t="s">
        <v>2340</v>
      </c>
      <c r="D25" s="45" t="s">
        <v>11</v>
      </c>
      <c r="E25" s="45" t="s">
        <v>1</v>
      </c>
      <c r="F25" s="45"/>
      <c r="G25" s="41"/>
      <c r="H25" s="1">
        <v>915613</v>
      </c>
      <c r="I25" s="2" t="s">
        <v>2</v>
      </c>
      <c r="J25" s="2" t="s">
        <v>456</v>
      </c>
      <c r="K25" s="2" t="s">
        <v>702</v>
      </c>
      <c r="L25" s="45" t="s">
        <v>1057</v>
      </c>
      <c r="M25" s="2" t="s">
        <v>14</v>
      </c>
      <c r="N25" s="3" t="s">
        <v>221</v>
      </c>
      <c r="O25" s="48">
        <v>0</v>
      </c>
      <c r="R25" s="48">
        <v>915613</v>
      </c>
      <c r="S25" s="45" t="s">
        <v>2</v>
      </c>
      <c r="T25" s="45" t="s">
        <v>456</v>
      </c>
      <c r="U25" s="45" t="s">
        <v>702</v>
      </c>
      <c r="V25" s="45" t="s">
        <v>1057</v>
      </c>
      <c r="W25" s="45" t="s">
        <v>14</v>
      </c>
      <c r="X25" s="3" t="s">
        <v>221</v>
      </c>
      <c r="Y25" s="48">
        <v>0</v>
      </c>
      <c r="AB25" s="48">
        <v>3691882</v>
      </c>
      <c r="AC25" s="45" t="s">
        <v>2</v>
      </c>
      <c r="AD25" s="45" t="s">
        <v>453</v>
      </c>
      <c r="AE25" s="45" t="s">
        <v>698</v>
      </c>
      <c r="AF25" s="45" t="s">
        <v>1054</v>
      </c>
      <c r="AG25" s="45" t="s">
        <v>12</v>
      </c>
      <c r="AH25" s="3" t="s">
        <v>221</v>
      </c>
      <c r="AI25" s="48">
        <v>335647.43</v>
      </c>
      <c r="AL25" s="48">
        <v>1080447</v>
      </c>
      <c r="AM25" s="45" t="s">
        <v>1</v>
      </c>
      <c r="AN25" s="45" t="s">
        <v>1279</v>
      </c>
      <c r="AO25" s="45" t="s">
        <v>2528</v>
      </c>
      <c r="AP25" s="45" t="s">
        <v>2084</v>
      </c>
      <c r="AQ25" s="45" t="s">
        <v>145</v>
      </c>
      <c r="AR25" s="3" t="s">
        <v>221</v>
      </c>
      <c r="AS25" s="48">
        <v>802037.29</v>
      </c>
      <c r="AV25" s="48">
        <v>1080447</v>
      </c>
      <c r="AW25" s="45" t="s">
        <v>1</v>
      </c>
      <c r="AX25" s="45" t="s">
        <v>1279</v>
      </c>
      <c r="AY25" s="45" t="s">
        <v>2528</v>
      </c>
      <c r="AZ25" s="45" t="s">
        <v>2084</v>
      </c>
      <c r="BA25" s="45" t="s">
        <v>145</v>
      </c>
      <c r="BB25" s="3" t="s">
        <v>221</v>
      </c>
      <c r="BC25" s="48">
        <v>845501.36</v>
      </c>
      <c r="BF25" s="48">
        <v>14703827</v>
      </c>
      <c r="BG25" s="45" t="s">
        <v>1</v>
      </c>
      <c r="BH25" s="45" t="s">
        <v>1283</v>
      </c>
      <c r="BI25" s="45" t="s">
        <v>1475</v>
      </c>
      <c r="BJ25" s="45" t="s">
        <v>2341</v>
      </c>
      <c r="BK25" s="45" t="s">
        <v>350</v>
      </c>
      <c r="BL25" s="3" t="s">
        <v>221</v>
      </c>
      <c r="BM25" s="48">
        <v>181318.91</v>
      </c>
      <c r="BP25" s="48">
        <v>16910013</v>
      </c>
      <c r="BQ25" s="45" t="s">
        <v>4</v>
      </c>
      <c r="BR25" s="45" t="s">
        <v>1281</v>
      </c>
      <c r="BS25" s="45" t="s">
        <v>1281</v>
      </c>
      <c r="BT25" s="45" t="s">
        <v>2079</v>
      </c>
      <c r="BU25" s="45" t="s">
        <v>145</v>
      </c>
      <c r="BV25" s="3" t="s">
        <v>221</v>
      </c>
      <c r="BW25" s="48">
        <v>285774.36</v>
      </c>
      <c r="BX25" s="3" t="s">
        <v>216</v>
      </c>
    </row>
    <row r="26" spans="1:76" x14ac:dyDescent="0.3">
      <c r="A26" s="45" t="s">
        <v>1275</v>
      </c>
      <c r="B26" s="45" t="s">
        <v>695</v>
      </c>
      <c r="C26" s="45" t="s">
        <v>1051</v>
      </c>
      <c r="D26" s="45" t="s">
        <v>11</v>
      </c>
      <c r="E26" s="45" t="s">
        <v>2</v>
      </c>
      <c r="F26" s="45"/>
      <c r="H26" s="1">
        <v>8250000</v>
      </c>
      <c r="I26" s="2" t="s">
        <v>2</v>
      </c>
      <c r="J26" s="2" t="s">
        <v>457</v>
      </c>
      <c r="K26" s="2" t="s">
        <v>703</v>
      </c>
      <c r="L26" s="45" t="s">
        <v>1055</v>
      </c>
      <c r="M26" s="2" t="s">
        <v>15</v>
      </c>
      <c r="N26" s="3">
        <f>SUMIF(M:M,"NOT ASSIGNED",H:H)-N18-N22</f>
        <v>880714</v>
      </c>
      <c r="O26" s="48">
        <v>157103.70000000001</v>
      </c>
      <c r="R26" s="48">
        <v>6000000</v>
      </c>
      <c r="S26" s="45" t="s">
        <v>1</v>
      </c>
      <c r="T26" s="45" t="s">
        <v>2420</v>
      </c>
      <c r="U26" s="45" t="s">
        <v>715</v>
      </c>
      <c r="V26" s="45" t="s">
        <v>1231</v>
      </c>
      <c r="W26" s="45" t="s">
        <v>15</v>
      </c>
      <c r="X26" s="3">
        <f>SUMIF(W:W,"NOT ASSIGNED",R:R)-X18-X22</f>
        <v>1880714</v>
      </c>
      <c r="Y26" s="48">
        <v>0</v>
      </c>
      <c r="AB26" s="48">
        <v>3000000</v>
      </c>
      <c r="AC26" s="45" t="s">
        <v>2</v>
      </c>
      <c r="AD26" s="45" t="s">
        <v>453</v>
      </c>
      <c r="AE26" s="45" t="s">
        <v>699</v>
      </c>
      <c r="AF26" s="45" t="s">
        <v>1054</v>
      </c>
      <c r="AG26" s="45" t="s">
        <v>13</v>
      </c>
      <c r="AH26" s="3">
        <f>SUMIF(AG:AG,"NOT ASSIGNED",AB:AB)-AH18-AH22</f>
        <v>18376529</v>
      </c>
      <c r="AI26" s="48">
        <v>0</v>
      </c>
      <c r="AL26" s="48">
        <v>3691882</v>
      </c>
      <c r="AM26" s="45" t="s">
        <v>2</v>
      </c>
      <c r="AN26" s="45" t="s">
        <v>1279</v>
      </c>
      <c r="AO26" s="45" t="s">
        <v>698</v>
      </c>
      <c r="AP26" s="45" t="s">
        <v>1054</v>
      </c>
      <c r="AQ26" s="45" t="s">
        <v>12</v>
      </c>
      <c r="AR26" s="3">
        <f>SUMIF(AQ:AQ,"NOT ASSIGNED",AL:AL)-AR18-AR22</f>
        <v>14458483</v>
      </c>
      <c r="AS26" s="48">
        <v>0</v>
      </c>
      <c r="AV26" s="48">
        <v>711969</v>
      </c>
      <c r="AW26" s="45" t="s">
        <v>1</v>
      </c>
      <c r="AX26" s="45" t="s">
        <v>454</v>
      </c>
      <c r="AY26" s="45" t="s">
        <v>700</v>
      </c>
      <c r="AZ26" s="45" t="s">
        <v>2342</v>
      </c>
      <c r="BA26" s="45" t="s">
        <v>12</v>
      </c>
      <c r="BB26" s="3">
        <f>SUMIF(BA:BA,"NOT ASSIGNED",AV:AV)-BB18-BB22</f>
        <v>14846582</v>
      </c>
      <c r="BC26" s="48">
        <v>0</v>
      </c>
      <c r="BF26" s="48">
        <v>59464</v>
      </c>
      <c r="BG26" s="45" t="s">
        <v>3</v>
      </c>
      <c r="BH26" s="45" t="s">
        <v>1283</v>
      </c>
      <c r="BI26" s="45" t="s">
        <v>2729</v>
      </c>
      <c r="BJ26" s="45" t="s">
        <v>2089</v>
      </c>
      <c r="BK26" s="45" t="s">
        <v>8</v>
      </c>
      <c r="BL26" s="3">
        <f>SUMIF(BK:BK,"NOT ASSIGNED",BF:BF)-BL18-BL22</f>
        <v>0</v>
      </c>
      <c r="BM26" s="48">
        <v>0</v>
      </c>
      <c r="BP26" s="48">
        <v>11773459.460000001</v>
      </c>
      <c r="BQ26" s="45" t="s">
        <v>1</v>
      </c>
      <c r="BR26" s="45" t="s">
        <v>1283</v>
      </c>
      <c r="BS26" s="45" t="s">
        <v>1475</v>
      </c>
      <c r="BT26" s="45" t="s">
        <v>2341</v>
      </c>
      <c r="BU26" s="45" t="s">
        <v>350</v>
      </c>
      <c r="BV26" s="3">
        <f>SUMIF(BU:BU,"NOT ASSIGNED",BP:BP)-BV18-BV22</f>
        <v>0</v>
      </c>
      <c r="BW26" s="48">
        <v>0</v>
      </c>
      <c r="BX26" s="3">
        <f>SUMIF($E:$E,"STA",BW:BW)</f>
        <v>158106683.73999998</v>
      </c>
    </row>
    <row r="27" spans="1:76" x14ac:dyDescent="0.3">
      <c r="A27" s="45" t="s">
        <v>1275</v>
      </c>
      <c r="B27" s="45" t="s">
        <v>1474</v>
      </c>
      <c r="C27" s="45" t="s">
        <v>1052</v>
      </c>
      <c r="D27" s="45" t="s">
        <v>11</v>
      </c>
      <c r="E27" s="45" t="s">
        <v>2</v>
      </c>
      <c r="F27" s="45"/>
      <c r="H27" s="1">
        <v>0</v>
      </c>
      <c r="I27" s="2" t="s">
        <v>1</v>
      </c>
      <c r="J27" s="2" t="s">
        <v>457</v>
      </c>
      <c r="K27" s="2" t="s">
        <v>704</v>
      </c>
      <c r="L27" s="45" t="s">
        <v>1229</v>
      </c>
      <c r="M27" s="2" t="s">
        <v>15</v>
      </c>
      <c r="N27" s="3" t="s">
        <v>215</v>
      </c>
      <c r="O27" s="48">
        <v>190480.85</v>
      </c>
      <c r="R27" s="48">
        <v>2540000</v>
      </c>
      <c r="S27" s="45" t="s">
        <v>2</v>
      </c>
      <c r="T27" s="45" t="s">
        <v>2420</v>
      </c>
      <c r="U27" s="45" t="s">
        <v>714</v>
      </c>
      <c r="V27" s="45" t="s">
        <v>1062</v>
      </c>
      <c r="W27" s="45" t="s">
        <v>15</v>
      </c>
      <c r="X27" s="3" t="s">
        <v>215</v>
      </c>
      <c r="Y27" s="48">
        <v>647986.66</v>
      </c>
      <c r="AB27" s="48">
        <v>1080447</v>
      </c>
      <c r="AC27" s="45" t="s">
        <v>1</v>
      </c>
      <c r="AD27" s="45" t="s">
        <v>453</v>
      </c>
      <c r="AE27" s="45" t="s">
        <v>2528</v>
      </c>
      <c r="AF27" s="45" t="s">
        <v>2084</v>
      </c>
      <c r="AG27" s="45" t="s">
        <v>145</v>
      </c>
      <c r="AH27" s="3" t="s">
        <v>215</v>
      </c>
      <c r="AI27" s="48">
        <v>497485.26</v>
      </c>
      <c r="AL27" s="48">
        <v>3000000</v>
      </c>
      <c r="AM27" s="45" t="s">
        <v>2</v>
      </c>
      <c r="AN27" s="45" t="s">
        <v>1279</v>
      </c>
      <c r="AO27" s="45" t="s">
        <v>699</v>
      </c>
      <c r="AP27" s="45" t="s">
        <v>1054</v>
      </c>
      <c r="AQ27" s="45" t="s">
        <v>13</v>
      </c>
      <c r="AR27" s="3" t="s">
        <v>215</v>
      </c>
      <c r="AS27" s="48">
        <v>192024.83</v>
      </c>
      <c r="AV27" s="48">
        <v>18582112</v>
      </c>
      <c r="AW27" s="45" t="s">
        <v>1</v>
      </c>
      <c r="AX27" s="45" t="s">
        <v>454</v>
      </c>
      <c r="AY27" s="45" t="s">
        <v>700</v>
      </c>
      <c r="AZ27" s="45" t="s">
        <v>2343</v>
      </c>
      <c r="BA27" s="45" t="s">
        <v>12</v>
      </c>
      <c r="BB27" s="3" t="s">
        <v>215</v>
      </c>
      <c r="BC27" s="48">
        <v>80026.039999999994</v>
      </c>
      <c r="BF27" s="48">
        <v>97603</v>
      </c>
      <c r="BG27" s="45" t="s">
        <v>3</v>
      </c>
      <c r="BH27" s="45" t="s">
        <v>1283</v>
      </c>
      <c r="BI27" s="45" t="s">
        <v>1484</v>
      </c>
      <c r="BJ27" s="45" t="s">
        <v>2089</v>
      </c>
      <c r="BK27" s="45" t="s">
        <v>308</v>
      </c>
      <c r="BL27" s="3" t="s">
        <v>215</v>
      </c>
      <c r="BM27" s="48">
        <v>0</v>
      </c>
      <c r="BP27" s="48">
        <v>36183.97</v>
      </c>
      <c r="BQ27" s="45" t="s">
        <v>3</v>
      </c>
      <c r="BR27" s="45" t="s">
        <v>1283</v>
      </c>
      <c r="BS27" s="45" t="s">
        <v>2729</v>
      </c>
      <c r="BT27" s="45" t="s">
        <v>2089</v>
      </c>
      <c r="BU27" s="45" t="s">
        <v>8</v>
      </c>
      <c r="BV27" s="3" t="s">
        <v>215</v>
      </c>
      <c r="BW27" s="48">
        <v>0</v>
      </c>
      <c r="BX27" s="3" t="s">
        <v>219</v>
      </c>
    </row>
    <row r="28" spans="1:76" x14ac:dyDescent="0.3">
      <c r="A28" s="45" t="s">
        <v>1276</v>
      </c>
      <c r="B28" s="45" t="s">
        <v>1276</v>
      </c>
      <c r="C28" s="45" t="s">
        <v>2079</v>
      </c>
      <c r="D28" s="45" t="s">
        <v>145</v>
      </c>
      <c r="E28" s="45" t="s">
        <v>4</v>
      </c>
      <c r="F28" s="45"/>
      <c r="H28" s="1">
        <v>10000000</v>
      </c>
      <c r="I28" s="2" t="s">
        <v>2</v>
      </c>
      <c r="J28" s="2" t="s">
        <v>458</v>
      </c>
      <c r="K28" s="2" t="s">
        <v>705</v>
      </c>
      <c r="L28" s="45" t="s">
        <v>1058</v>
      </c>
      <c r="M28" s="2" t="s">
        <v>14</v>
      </c>
      <c r="N28" s="3">
        <f>N16+N18+N20+N22+N24+N26</f>
        <v>695704188</v>
      </c>
      <c r="O28" s="48">
        <v>0</v>
      </c>
      <c r="R28" s="48">
        <v>3000000</v>
      </c>
      <c r="S28" s="45" t="s">
        <v>1</v>
      </c>
      <c r="T28" s="45" t="s">
        <v>457</v>
      </c>
      <c r="U28" s="45" t="s">
        <v>704</v>
      </c>
      <c r="V28" s="45" t="s">
        <v>1229</v>
      </c>
      <c r="W28" s="45" t="s">
        <v>15</v>
      </c>
      <c r="X28" s="3">
        <f>X16+X18+X20+X22+X24+X26</f>
        <v>750408067</v>
      </c>
      <c r="Y28" s="48">
        <v>0</v>
      </c>
      <c r="AB28" s="48">
        <v>1500000</v>
      </c>
      <c r="AC28" s="45" t="s">
        <v>1</v>
      </c>
      <c r="AD28" s="45" t="s">
        <v>454</v>
      </c>
      <c r="AE28" s="45" t="s">
        <v>2529</v>
      </c>
      <c r="AF28" s="45" t="s">
        <v>2342</v>
      </c>
      <c r="AG28" s="45" t="s">
        <v>12</v>
      </c>
      <c r="AH28" s="3">
        <f>AH16+AH18+AH20+AH22+AH24+AH26</f>
        <v>1072724382</v>
      </c>
      <c r="AI28" s="48">
        <v>0</v>
      </c>
      <c r="AL28" s="48">
        <v>800000</v>
      </c>
      <c r="AM28" s="45" t="s">
        <v>1</v>
      </c>
      <c r="AN28" s="45" t="s">
        <v>454</v>
      </c>
      <c r="AO28" s="45" t="s">
        <v>2529</v>
      </c>
      <c r="AP28" s="45" t="s">
        <v>2342</v>
      </c>
      <c r="AQ28" s="45" t="s">
        <v>12</v>
      </c>
      <c r="AR28" s="3">
        <f>AR16+AR18+AR20+AR22+AR24+AR26</f>
        <v>1289393555</v>
      </c>
      <c r="AS28" s="48">
        <v>0</v>
      </c>
      <c r="AV28" s="48">
        <v>0</v>
      </c>
      <c r="AW28" s="45" t="s">
        <v>2</v>
      </c>
      <c r="AX28" s="45" t="s">
        <v>454</v>
      </c>
      <c r="AY28" s="45" t="s">
        <v>700</v>
      </c>
      <c r="AZ28" s="45" t="s">
        <v>1055</v>
      </c>
      <c r="BA28" s="45" t="s">
        <v>12</v>
      </c>
      <c r="BB28" s="3">
        <f>BB16+BB18+BB20+BB22+BB24+BB26</f>
        <v>1220682429</v>
      </c>
      <c r="BC28" s="48">
        <v>0</v>
      </c>
      <c r="BF28" s="48">
        <v>473762</v>
      </c>
      <c r="BG28" s="45" t="s">
        <v>3</v>
      </c>
      <c r="BH28" s="45" t="s">
        <v>1283</v>
      </c>
      <c r="BI28" s="45" t="s">
        <v>1485</v>
      </c>
      <c r="BJ28" s="45" t="s">
        <v>2089</v>
      </c>
      <c r="BK28" s="45" t="s">
        <v>309</v>
      </c>
      <c r="BL28" s="3">
        <f>BL16+BL18+BL20+BL22+BL24+BL26</f>
        <v>1768078715</v>
      </c>
      <c r="BM28" s="48">
        <v>0</v>
      </c>
      <c r="BP28" s="48">
        <v>57081.54</v>
      </c>
      <c r="BQ28" s="45" t="s">
        <v>3</v>
      </c>
      <c r="BR28" s="45" t="s">
        <v>1283</v>
      </c>
      <c r="BS28" s="45" t="s">
        <v>1484</v>
      </c>
      <c r="BT28" s="45" t="s">
        <v>2089</v>
      </c>
      <c r="BU28" s="45" t="s">
        <v>308</v>
      </c>
      <c r="BV28" s="3">
        <f>BV16+BV18+BV20+BV22+BV24+BV26</f>
        <v>1642036065.3799999</v>
      </c>
      <c r="BW28" s="48">
        <v>0</v>
      </c>
      <c r="BX28" s="3">
        <f>SUMIF($E:$E,"FED",BW:BW)</f>
        <v>305883790.04000008</v>
      </c>
    </row>
    <row r="29" spans="1:76" x14ac:dyDescent="0.3">
      <c r="A29" s="45" t="s">
        <v>1276</v>
      </c>
      <c r="B29" s="45" t="s">
        <v>1276</v>
      </c>
      <c r="C29" s="45" t="s">
        <v>2083</v>
      </c>
      <c r="D29" s="45" t="s">
        <v>11</v>
      </c>
      <c r="E29" s="45" t="s">
        <v>4</v>
      </c>
      <c r="F29" s="45"/>
      <c r="H29" s="1">
        <v>0</v>
      </c>
      <c r="I29" s="2" t="s">
        <v>2</v>
      </c>
      <c r="J29" s="2" t="s">
        <v>458</v>
      </c>
      <c r="K29" s="2" t="s">
        <v>706</v>
      </c>
      <c r="L29" s="45" t="s">
        <v>1059</v>
      </c>
      <c r="M29" s="2" t="s">
        <v>14</v>
      </c>
      <c r="N29" s="3" t="s">
        <v>222</v>
      </c>
      <c r="O29" s="48">
        <v>0</v>
      </c>
      <c r="R29" s="48">
        <v>0</v>
      </c>
      <c r="S29" s="45" t="s">
        <v>2</v>
      </c>
      <c r="T29" s="45" t="s">
        <v>457</v>
      </c>
      <c r="U29" s="45" t="s">
        <v>703</v>
      </c>
      <c r="V29" s="45" t="s">
        <v>1055</v>
      </c>
      <c r="W29" s="45" t="s">
        <v>15</v>
      </c>
      <c r="X29" s="3" t="s">
        <v>222</v>
      </c>
      <c r="Y29" s="48">
        <v>0</v>
      </c>
      <c r="AB29" s="48">
        <v>22000000</v>
      </c>
      <c r="AC29" s="45" t="s">
        <v>2</v>
      </c>
      <c r="AD29" s="45" t="s">
        <v>454</v>
      </c>
      <c r="AE29" s="45" t="s">
        <v>700</v>
      </c>
      <c r="AF29" s="45" t="s">
        <v>1055</v>
      </c>
      <c r="AG29" s="45" t="s">
        <v>12</v>
      </c>
      <c r="AH29" s="3" t="s">
        <v>222</v>
      </c>
      <c r="AI29" s="48">
        <v>0</v>
      </c>
      <c r="AL29" s="48">
        <v>5583852</v>
      </c>
      <c r="AM29" s="45" t="s">
        <v>1</v>
      </c>
      <c r="AN29" s="45" t="s">
        <v>454</v>
      </c>
      <c r="AO29" s="45" t="s">
        <v>700</v>
      </c>
      <c r="AP29" s="45" t="s">
        <v>2343</v>
      </c>
      <c r="AQ29" s="45" t="s">
        <v>12</v>
      </c>
      <c r="AR29" s="3" t="s">
        <v>222</v>
      </c>
      <c r="AS29" s="48">
        <v>0</v>
      </c>
      <c r="AV29" s="48">
        <v>930000</v>
      </c>
      <c r="AW29" s="45" t="s">
        <v>2</v>
      </c>
      <c r="AX29" s="45" t="s">
        <v>455</v>
      </c>
      <c r="AY29" s="45" t="s">
        <v>699</v>
      </c>
      <c r="AZ29" s="45" t="s">
        <v>1054</v>
      </c>
      <c r="BA29" s="45" t="s">
        <v>13</v>
      </c>
      <c r="BB29" s="3" t="s">
        <v>222</v>
      </c>
      <c r="BC29" s="48">
        <v>0</v>
      </c>
      <c r="BF29" s="48">
        <v>55132</v>
      </c>
      <c r="BG29" s="45" t="s">
        <v>3</v>
      </c>
      <c r="BH29" s="45" t="s">
        <v>1283</v>
      </c>
      <c r="BI29" s="45" t="s">
        <v>1486</v>
      </c>
      <c r="BJ29" s="45" t="s">
        <v>2089</v>
      </c>
      <c r="BK29" s="45" t="s">
        <v>310</v>
      </c>
      <c r="BL29" s="3" t="s">
        <v>222</v>
      </c>
      <c r="BM29" s="48">
        <v>0</v>
      </c>
      <c r="BP29" s="48">
        <v>468385.77</v>
      </c>
      <c r="BQ29" s="45" t="s">
        <v>3</v>
      </c>
      <c r="BR29" s="45" t="s">
        <v>1283</v>
      </c>
      <c r="BS29" s="45" t="s">
        <v>1485</v>
      </c>
      <c r="BT29" s="45" t="s">
        <v>2089</v>
      </c>
      <c r="BU29" s="45" t="s">
        <v>309</v>
      </c>
      <c r="BV29" s="3" t="s">
        <v>222</v>
      </c>
      <c r="BW29" s="48">
        <v>1217198.4576000001</v>
      </c>
      <c r="BX29" s="3" t="s">
        <v>218</v>
      </c>
    </row>
    <row r="30" spans="1:76" x14ac:dyDescent="0.3">
      <c r="A30" s="45" t="s">
        <v>1277</v>
      </c>
      <c r="B30" s="45" t="s">
        <v>1277</v>
      </c>
      <c r="C30" s="45" t="s">
        <v>2082</v>
      </c>
      <c r="D30" s="45" t="s">
        <v>145</v>
      </c>
      <c r="E30" s="45" t="s">
        <v>4</v>
      </c>
      <c r="F30" s="45"/>
      <c r="H30" s="1">
        <v>0</v>
      </c>
      <c r="I30" s="2" t="s">
        <v>1</v>
      </c>
      <c r="J30" s="2" t="s">
        <v>458</v>
      </c>
      <c r="K30" s="2" t="s">
        <v>704</v>
      </c>
      <c r="L30" s="45" t="s">
        <v>1229</v>
      </c>
      <c r="M30" s="2" t="s">
        <v>14</v>
      </c>
      <c r="N30" s="3">
        <f>N16+N20+N24</f>
        <v>694823474</v>
      </c>
      <c r="O30" s="48">
        <v>0</v>
      </c>
      <c r="R30" s="48">
        <v>10500000</v>
      </c>
      <c r="S30" s="45" t="s">
        <v>1</v>
      </c>
      <c r="T30" s="45" t="s">
        <v>458</v>
      </c>
      <c r="U30" s="45" t="s">
        <v>704</v>
      </c>
      <c r="V30" s="45" t="s">
        <v>1229</v>
      </c>
      <c r="W30" s="45" t="s">
        <v>14</v>
      </c>
      <c r="X30" s="3">
        <f>X16+X20+X24</f>
        <v>631177353</v>
      </c>
      <c r="Y30" s="48">
        <v>0</v>
      </c>
      <c r="AB30" s="48">
        <v>41737</v>
      </c>
      <c r="AC30" s="45" t="s">
        <v>2</v>
      </c>
      <c r="AD30" s="45" t="s">
        <v>455</v>
      </c>
      <c r="AE30" s="45" t="s">
        <v>701</v>
      </c>
      <c r="AF30" s="45" t="s">
        <v>1056</v>
      </c>
      <c r="AG30" s="45" t="s">
        <v>12</v>
      </c>
      <c r="AH30" s="3">
        <f>AH16+AH20+AH24</f>
        <v>917293128</v>
      </c>
      <c r="AI30" s="48">
        <v>0</v>
      </c>
      <c r="AL30" s="48">
        <v>0</v>
      </c>
      <c r="AM30" s="45" t="s">
        <v>2</v>
      </c>
      <c r="AN30" s="45" t="s">
        <v>454</v>
      </c>
      <c r="AO30" s="45" t="s">
        <v>700</v>
      </c>
      <c r="AP30" s="45" t="s">
        <v>1055</v>
      </c>
      <c r="AQ30" s="45" t="s">
        <v>12</v>
      </c>
      <c r="AR30" s="3">
        <f>AR16+AR20+AR24</f>
        <v>1039433436</v>
      </c>
      <c r="AS30" s="48">
        <v>0</v>
      </c>
      <c r="AV30" s="48">
        <v>273393</v>
      </c>
      <c r="AW30" s="45" t="s">
        <v>2</v>
      </c>
      <c r="AX30" s="45" t="s">
        <v>455</v>
      </c>
      <c r="AY30" s="45" t="s">
        <v>701</v>
      </c>
      <c r="AZ30" s="45" t="s">
        <v>1056</v>
      </c>
      <c r="BA30" s="45" t="s">
        <v>12</v>
      </c>
      <c r="BB30" s="3">
        <f>BB16+BB20+BB24</f>
        <v>875960513</v>
      </c>
      <c r="BC30" s="48">
        <v>0</v>
      </c>
      <c r="BF30" s="48">
        <v>3871599</v>
      </c>
      <c r="BG30" s="45" t="s">
        <v>1</v>
      </c>
      <c r="BH30" s="45" t="s">
        <v>1283</v>
      </c>
      <c r="BI30" s="45" t="s">
        <v>1481</v>
      </c>
      <c r="BJ30" s="45" t="s">
        <v>2088</v>
      </c>
      <c r="BK30" s="45" t="s">
        <v>145</v>
      </c>
      <c r="BL30" s="3">
        <f>BL16+BL20+BL24</f>
        <v>936895367</v>
      </c>
      <c r="BM30" s="48">
        <v>0</v>
      </c>
      <c r="BP30" s="48">
        <v>50615.5</v>
      </c>
      <c r="BQ30" s="45" t="s">
        <v>3</v>
      </c>
      <c r="BR30" s="45" t="s">
        <v>1283</v>
      </c>
      <c r="BS30" s="45" t="s">
        <v>1486</v>
      </c>
      <c r="BT30" s="45" t="s">
        <v>2089</v>
      </c>
      <c r="BU30" s="45" t="s">
        <v>310</v>
      </c>
      <c r="BV30" s="3">
        <f>BV16+BV20+BV24</f>
        <v>789784936.67999983</v>
      </c>
      <c r="BW30" s="48">
        <v>0</v>
      </c>
      <c r="BX30" s="3">
        <f>SUM(BW:BW)-BX26-BX28</f>
        <v>86097196.5400002</v>
      </c>
    </row>
    <row r="31" spans="1:76" x14ac:dyDescent="0.3">
      <c r="A31" s="45" t="s">
        <v>452</v>
      </c>
      <c r="B31" s="45" t="s">
        <v>2525</v>
      </c>
      <c r="C31" s="45" t="s">
        <v>2602</v>
      </c>
      <c r="D31" s="45" t="s">
        <v>11</v>
      </c>
      <c r="E31" s="45" t="s">
        <v>1</v>
      </c>
      <c r="F31" s="45"/>
      <c r="H31" s="1">
        <v>0</v>
      </c>
      <c r="I31" s="2" t="s">
        <v>3</v>
      </c>
      <c r="J31" s="2" t="s">
        <v>459</v>
      </c>
      <c r="K31" s="2" t="s">
        <v>707</v>
      </c>
      <c r="L31" s="45" t="s">
        <v>1047</v>
      </c>
      <c r="M31" s="2" t="s">
        <v>16</v>
      </c>
      <c r="N31" s="3" t="s">
        <v>223</v>
      </c>
      <c r="O31" s="48">
        <v>0</v>
      </c>
      <c r="R31" s="48">
        <v>15000000</v>
      </c>
      <c r="S31" s="45" t="s">
        <v>2</v>
      </c>
      <c r="T31" s="45" t="s">
        <v>458</v>
      </c>
      <c r="U31" s="45" t="s">
        <v>705</v>
      </c>
      <c r="V31" s="45" t="s">
        <v>1058</v>
      </c>
      <c r="W31" s="45" t="s">
        <v>14</v>
      </c>
      <c r="X31" s="3" t="s">
        <v>223</v>
      </c>
      <c r="Y31" s="48">
        <v>0</v>
      </c>
      <c r="AB31" s="48">
        <v>915613</v>
      </c>
      <c r="AC31" s="45" t="s">
        <v>2</v>
      </c>
      <c r="AD31" s="45" t="s">
        <v>456</v>
      </c>
      <c r="AE31" s="45" t="s">
        <v>702</v>
      </c>
      <c r="AF31" s="45" t="s">
        <v>1057</v>
      </c>
      <c r="AG31" s="45" t="s">
        <v>14</v>
      </c>
      <c r="AH31" s="3" t="s">
        <v>223</v>
      </c>
      <c r="AI31" s="48">
        <v>0</v>
      </c>
      <c r="AL31" s="48">
        <v>241737</v>
      </c>
      <c r="AM31" s="45" t="s">
        <v>2</v>
      </c>
      <c r="AN31" s="45" t="s">
        <v>455</v>
      </c>
      <c r="AO31" s="45" t="s">
        <v>701</v>
      </c>
      <c r="AP31" s="45" t="s">
        <v>1056</v>
      </c>
      <c r="AQ31" s="45" t="s">
        <v>12</v>
      </c>
      <c r="AR31" s="3" t="s">
        <v>223</v>
      </c>
      <c r="AS31" s="48">
        <v>2000000</v>
      </c>
      <c r="AV31" s="48">
        <v>387769</v>
      </c>
      <c r="AW31" s="45" t="s">
        <v>3</v>
      </c>
      <c r="AX31" s="45" t="s">
        <v>1283</v>
      </c>
      <c r="AY31" s="45" t="s">
        <v>2729</v>
      </c>
      <c r="AZ31" s="45" t="s">
        <v>2089</v>
      </c>
      <c r="BA31" s="45" t="s">
        <v>8</v>
      </c>
      <c r="BB31" s="3" t="s">
        <v>223</v>
      </c>
      <c r="BC31" s="48">
        <v>0</v>
      </c>
      <c r="BF31" s="48">
        <v>7000000</v>
      </c>
      <c r="BG31" s="45" t="s">
        <v>1</v>
      </c>
      <c r="BH31" s="45" t="s">
        <v>1283</v>
      </c>
      <c r="BI31" s="45" t="s">
        <v>1482</v>
      </c>
      <c r="BJ31" s="45" t="s">
        <v>2088</v>
      </c>
      <c r="BK31" s="45" t="s">
        <v>145</v>
      </c>
      <c r="BL31" s="3" t="s">
        <v>223</v>
      </c>
      <c r="BM31" s="48">
        <v>0</v>
      </c>
      <c r="BP31" s="48">
        <v>878000</v>
      </c>
      <c r="BQ31" s="45" t="s">
        <v>3</v>
      </c>
      <c r="BR31" s="45" t="s">
        <v>1283</v>
      </c>
      <c r="BS31" s="45" t="s">
        <v>1487</v>
      </c>
      <c r="BT31" s="45" t="s">
        <v>2090</v>
      </c>
      <c r="BU31" s="45" t="s">
        <v>376</v>
      </c>
      <c r="BV31" s="3" t="s">
        <v>223</v>
      </c>
      <c r="BW31" s="48">
        <v>0</v>
      </c>
      <c r="BX31" s="3" t="s">
        <v>222</v>
      </c>
    </row>
    <row r="32" spans="1:76" x14ac:dyDescent="0.3">
      <c r="A32" s="45" t="s">
        <v>452</v>
      </c>
      <c r="B32" s="45" t="s">
        <v>2965</v>
      </c>
      <c r="C32" s="45" t="s">
        <v>2150</v>
      </c>
      <c r="D32" s="45" t="s">
        <v>145</v>
      </c>
      <c r="E32" s="45" t="s">
        <v>1</v>
      </c>
      <c r="F32" s="45"/>
      <c r="H32" s="1">
        <v>229925</v>
      </c>
      <c r="I32" s="2" t="s">
        <v>1</v>
      </c>
      <c r="J32" s="2" t="s">
        <v>460</v>
      </c>
      <c r="K32" s="2" t="s">
        <v>708</v>
      </c>
      <c r="L32" s="45" t="s">
        <v>1230</v>
      </c>
      <c r="M32" s="2" t="s">
        <v>15</v>
      </c>
      <c r="N32" s="3">
        <f>N18+N22+N26</f>
        <v>880714</v>
      </c>
      <c r="O32" s="48">
        <v>0</v>
      </c>
      <c r="R32" s="48">
        <v>0</v>
      </c>
      <c r="S32" s="45" t="s">
        <v>2</v>
      </c>
      <c r="T32" s="45" t="s">
        <v>458</v>
      </c>
      <c r="U32" s="45" t="s">
        <v>706</v>
      </c>
      <c r="V32" s="45" t="s">
        <v>1059</v>
      </c>
      <c r="W32" s="45" t="s">
        <v>14</v>
      </c>
      <c r="X32" s="3">
        <f>X18+X22+X26</f>
        <v>119230714</v>
      </c>
      <c r="Y32" s="48">
        <v>0</v>
      </c>
      <c r="AB32" s="48">
        <v>2540000</v>
      </c>
      <c r="AC32" s="45" t="s">
        <v>2</v>
      </c>
      <c r="AD32" s="45" t="s">
        <v>2420</v>
      </c>
      <c r="AE32" s="45" t="s">
        <v>714</v>
      </c>
      <c r="AF32" s="45" t="s">
        <v>1062</v>
      </c>
      <c r="AG32" s="45" t="s">
        <v>15</v>
      </c>
      <c r="AH32" s="3">
        <f>AH18+AH22+AH26</f>
        <v>155431254</v>
      </c>
      <c r="AI32" s="48">
        <v>0</v>
      </c>
      <c r="AL32" s="48">
        <v>1332721</v>
      </c>
      <c r="AM32" s="45" t="s">
        <v>2</v>
      </c>
      <c r="AN32" s="45" t="s">
        <v>456</v>
      </c>
      <c r="AO32" s="45" t="s">
        <v>702</v>
      </c>
      <c r="AP32" s="45" t="s">
        <v>1057</v>
      </c>
      <c r="AQ32" s="45" t="s">
        <v>14</v>
      </c>
      <c r="AR32" s="3">
        <f>AR18+AR22+AR26</f>
        <v>249960119</v>
      </c>
      <c r="AS32" s="48">
        <v>0</v>
      </c>
      <c r="AV32" s="48">
        <v>456429</v>
      </c>
      <c r="AW32" s="45" t="s">
        <v>3</v>
      </c>
      <c r="AX32" s="45" t="s">
        <v>1283</v>
      </c>
      <c r="AY32" s="45" t="s">
        <v>1484</v>
      </c>
      <c r="AZ32" s="45" t="s">
        <v>2089</v>
      </c>
      <c r="BA32" s="45" t="s">
        <v>308</v>
      </c>
      <c r="BB32" s="3">
        <f>BB18+BB22+BB26</f>
        <v>344721916</v>
      </c>
      <c r="BC32" s="48">
        <v>0</v>
      </c>
      <c r="BF32" s="48">
        <v>15688267</v>
      </c>
      <c r="BG32" s="45" t="s">
        <v>1</v>
      </c>
      <c r="BH32" s="45" t="s">
        <v>457</v>
      </c>
      <c r="BI32" s="45" t="s">
        <v>2731</v>
      </c>
      <c r="BJ32" s="45" t="s">
        <v>1229</v>
      </c>
      <c r="BK32" s="45" t="s">
        <v>15</v>
      </c>
      <c r="BL32" s="3">
        <f>BL18+BL22+BL26</f>
        <v>831183348</v>
      </c>
      <c r="BM32" s="48">
        <v>0</v>
      </c>
      <c r="BP32" s="48">
        <v>6603996</v>
      </c>
      <c r="BQ32" s="45" t="s">
        <v>1</v>
      </c>
      <c r="BR32" s="45" t="s">
        <v>1283</v>
      </c>
      <c r="BS32" s="45" t="s">
        <v>1482</v>
      </c>
      <c r="BT32" s="45" t="s">
        <v>2088</v>
      </c>
      <c r="BU32" s="45" t="s">
        <v>145</v>
      </c>
      <c r="BV32" s="3">
        <f>BV18+BV22+BV26</f>
        <v>852251128.70000005</v>
      </c>
      <c r="BW32" s="48">
        <v>0</v>
      </c>
      <c r="BX32" s="3">
        <f>BX26+BX28+BX30</f>
        <v>550087670.32000029</v>
      </c>
    </row>
    <row r="33" spans="1:77" ht="28.8" x14ac:dyDescent="0.3">
      <c r="A33" s="45" t="s">
        <v>452</v>
      </c>
      <c r="B33" s="45" t="s">
        <v>697</v>
      </c>
      <c r="C33" s="45" t="s">
        <v>1053</v>
      </c>
      <c r="D33" s="45" t="s">
        <v>11</v>
      </c>
      <c r="E33" s="45" t="s">
        <v>2</v>
      </c>
      <c r="F33" s="45"/>
      <c r="H33" s="1">
        <v>0</v>
      </c>
      <c r="I33" s="2" t="s">
        <v>2</v>
      </c>
      <c r="J33" s="2" t="s">
        <v>460</v>
      </c>
      <c r="K33" s="2" t="s">
        <v>709</v>
      </c>
      <c r="L33" s="45" t="s">
        <v>1060</v>
      </c>
      <c r="M33" s="2" t="s">
        <v>15</v>
      </c>
      <c r="O33" s="48">
        <v>1436509.5</v>
      </c>
      <c r="R33" s="48">
        <v>0</v>
      </c>
      <c r="S33" s="45" t="s">
        <v>1</v>
      </c>
      <c r="T33" s="45" t="s">
        <v>458</v>
      </c>
      <c r="U33" s="45" t="s">
        <v>2444</v>
      </c>
      <c r="V33" s="45" t="s">
        <v>145</v>
      </c>
      <c r="W33" s="45" t="s">
        <v>145</v>
      </c>
      <c r="Y33" s="48">
        <v>1624923.12</v>
      </c>
      <c r="AB33" s="48">
        <v>0</v>
      </c>
      <c r="AC33" s="45" t="s">
        <v>1</v>
      </c>
      <c r="AD33" s="45" t="s">
        <v>2420</v>
      </c>
      <c r="AE33" s="45" t="s">
        <v>715</v>
      </c>
      <c r="AF33" s="45" t="s">
        <v>1231</v>
      </c>
      <c r="AG33" s="45" t="s">
        <v>15</v>
      </c>
      <c r="AI33" s="48">
        <v>184581.36</v>
      </c>
      <c r="AL33" s="48">
        <v>8998199</v>
      </c>
      <c r="AM33" s="45" t="s">
        <v>2</v>
      </c>
      <c r="AN33" s="45" t="s">
        <v>457</v>
      </c>
      <c r="AO33" s="45" t="s">
        <v>703</v>
      </c>
      <c r="AP33" s="45" t="s">
        <v>1055</v>
      </c>
      <c r="AQ33" s="45" t="s">
        <v>15</v>
      </c>
      <c r="AS33" s="48">
        <v>-1731573.98</v>
      </c>
      <c r="AV33" s="48">
        <v>578548</v>
      </c>
      <c r="AW33" s="45" t="s">
        <v>3</v>
      </c>
      <c r="AX33" s="45" t="s">
        <v>1283</v>
      </c>
      <c r="AY33" s="45" t="s">
        <v>1485</v>
      </c>
      <c r="AZ33" s="45" t="s">
        <v>2089</v>
      </c>
      <c r="BA33" s="45" t="s">
        <v>309</v>
      </c>
      <c r="BC33" s="48">
        <v>38765.879999999997</v>
      </c>
      <c r="BF33" s="48">
        <v>0</v>
      </c>
      <c r="BG33" s="45" t="s">
        <v>2</v>
      </c>
      <c r="BH33" s="45" t="s">
        <v>457</v>
      </c>
      <c r="BI33" s="45" t="s">
        <v>2731</v>
      </c>
      <c r="BJ33" s="45" t="s">
        <v>1055</v>
      </c>
      <c r="BK33" s="45" t="s">
        <v>15</v>
      </c>
      <c r="BM33" s="48">
        <v>647957.6</v>
      </c>
      <c r="BP33" s="48">
        <v>3871599</v>
      </c>
      <c r="BQ33" s="45" t="s">
        <v>1</v>
      </c>
      <c r="BR33" s="45" t="s">
        <v>1283</v>
      </c>
      <c r="BS33" s="45" t="s">
        <v>1481</v>
      </c>
      <c r="BT33" s="45" t="s">
        <v>2088</v>
      </c>
      <c r="BU33" s="45" t="s">
        <v>145</v>
      </c>
      <c r="BW33" s="48">
        <v>352635.07</v>
      </c>
    </row>
    <row r="34" spans="1:77" x14ac:dyDescent="0.3">
      <c r="A34" s="45" t="s">
        <v>1278</v>
      </c>
      <c r="B34" s="45" t="s">
        <v>1475</v>
      </c>
      <c r="C34" s="45" t="s">
        <v>2341</v>
      </c>
      <c r="D34" s="45" t="s">
        <v>350</v>
      </c>
      <c r="E34" s="45" t="s">
        <v>1</v>
      </c>
      <c r="F34" s="45"/>
      <c r="H34" s="1">
        <v>15000000</v>
      </c>
      <c r="I34" s="2" t="s">
        <v>2</v>
      </c>
      <c r="J34" s="2" t="s">
        <v>461</v>
      </c>
      <c r="K34" s="2" t="s">
        <v>710</v>
      </c>
      <c r="L34" s="45" t="s">
        <v>1058</v>
      </c>
      <c r="M34" s="2" t="s">
        <v>15</v>
      </c>
      <c r="O34" s="48">
        <v>0</v>
      </c>
      <c r="Q34" s="3" t="s">
        <v>214</v>
      </c>
      <c r="R34" s="48">
        <v>19000000</v>
      </c>
      <c r="S34" s="45" t="s">
        <v>1</v>
      </c>
      <c r="T34" s="45" t="s">
        <v>2421</v>
      </c>
      <c r="U34" s="45" t="s">
        <v>2445</v>
      </c>
      <c r="V34" s="45" t="s">
        <v>2363</v>
      </c>
      <c r="W34" s="45" t="s">
        <v>145</v>
      </c>
      <c r="Y34" s="48">
        <v>0</v>
      </c>
      <c r="AB34" s="48">
        <v>10000000</v>
      </c>
      <c r="AC34" s="45" t="s">
        <v>1</v>
      </c>
      <c r="AD34" s="45" t="s">
        <v>2420</v>
      </c>
      <c r="AE34" s="45" t="s">
        <v>2530</v>
      </c>
      <c r="AF34" s="45" t="s">
        <v>145</v>
      </c>
      <c r="AG34" s="45" t="s">
        <v>145</v>
      </c>
      <c r="AI34" s="48">
        <v>0</v>
      </c>
      <c r="AL34" s="48">
        <v>0</v>
      </c>
      <c r="AM34" s="45" t="s">
        <v>1</v>
      </c>
      <c r="AN34" s="45" t="s">
        <v>457</v>
      </c>
      <c r="AO34" s="45" t="s">
        <v>704</v>
      </c>
      <c r="AP34" s="45" t="s">
        <v>1229</v>
      </c>
      <c r="AQ34" s="45" t="s">
        <v>15</v>
      </c>
      <c r="AS34" s="48">
        <v>4550.6400000000003</v>
      </c>
      <c r="AV34" s="48">
        <v>123991</v>
      </c>
      <c r="AW34" s="45" t="s">
        <v>3</v>
      </c>
      <c r="AX34" s="45" t="s">
        <v>1283</v>
      </c>
      <c r="AY34" s="45" t="s">
        <v>1486</v>
      </c>
      <c r="AZ34" s="45" t="s">
        <v>2089</v>
      </c>
      <c r="BA34" s="45" t="s">
        <v>310</v>
      </c>
      <c r="BC34" s="48">
        <v>1103375.6499999999</v>
      </c>
      <c r="BF34" s="48">
        <v>394809</v>
      </c>
      <c r="BG34" s="45" t="s">
        <v>1</v>
      </c>
      <c r="BH34" s="45" t="s">
        <v>458</v>
      </c>
      <c r="BI34" s="45" t="s">
        <v>1493</v>
      </c>
      <c r="BJ34" s="45" t="s">
        <v>1229</v>
      </c>
      <c r="BK34" s="45" t="s">
        <v>14</v>
      </c>
      <c r="BM34" s="48">
        <v>3875869.41</v>
      </c>
      <c r="BP34" s="48">
        <v>11585143.23</v>
      </c>
      <c r="BQ34" s="45" t="s">
        <v>1</v>
      </c>
      <c r="BR34" s="45" t="s">
        <v>457</v>
      </c>
      <c r="BS34" s="45" t="s">
        <v>1492</v>
      </c>
      <c r="BT34" s="45" t="s">
        <v>1229</v>
      </c>
      <c r="BU34" s="45" t="s">
        <v>15</v>
      </c>
      <c r="BW34" s="48">
        <v>2893726.93</v>
      </c>
    </row>
    <row r="35" spans="1:77" x14ac:dyDescent="0.3">
      <c r="A35" s="45" t="s">
        <v>1279</v>
      </c>
      <c r="B35" s="45" t="s">
        <v>1476</v>
      </c>
      <c r="C35" s="45" t="s">
        <v>2084</v>
      </c>
      <c r="D35" s="45" t="s">
        <v>145</v>
      </c>
      <c r="E35" s="45" t="s">
        <v>1</v>
      </c>
      <c r="F35" s="45"/>
      <c r="G35" s="12" t="s">
        <v>413</v>
      </c>
      <c r="H35" s="1">
        <v>793814</v>
      </c>
      <c r="I35" s="2" t="s">
        <v>2</v>
      </c>
      <c r="J35" s="2" t="s">
        <v>462</v>
      </c>
      <c r="K35" s="2" t="s">
        <v>711</v>
      </c>
      <c r="L35" s="45" t="s">
        <v>1060</v>
      </c>
      <c r="M35" s="2" t="s">
        <v>14</v>
      </c>
      <c r="N35" s="66" t="s">
        <v>417</v>
      </c>
      <c r="O35" s="48">
        <v>0</v>
      </c>
      <c r="P35" s="3" t="s">
        <v>420</v>
      </c>
      <c r="Q35" s="3">
        <f>P2</f>
        <v>34171160.850000009</v>
      </c>
      <c r="R35" s="48">
        <v>0</v>
      </c>
      <c r="S35" s="45" t="s">
        <v>3</v>
      </c>
      <c r="T35" s="45" t="s">
        <v>459</v>
      </c>
      <c r="U35" s="45" t="s">
        <v>707</v>
      </c>
      <c r="V35" s="45" t="s">
        <v>1047</v>
      </c>
      <c r="W35" s="45" t="s">
        <v>16</v>
      </c>
      <c r="Y35" s="48">
        <v>0</v>
      </c>
      <c r="AB35" s="48">
        <v>3000000</v>
      </c>
      <c r="AC35" s="45" t="s">
        <v>1</v>
      </c>
      <c r="AD35" s="45" t="s">
        <v>457</v>
      </c>
      <c r="AE35" s="45" t="s">
        <v>704</v>
      </c>
      <c r="AF35" s="45" t="s">
        <v>1229</v>
      </c>
      <c r="AG35" s="45" t="s">
        <v>15</v>
      </c>
      <c r="AI35" s="48">
        <v>0</v>
      </c>
      <c r="AL35" s="48">
        <v>454996</v>
      </c>
      <c r="AM35" s="45" t="s">
        <v>1</v>
      </c>
      <c r="AN35" s="45" t="s">
        <v>458</v>
      </c>
      <c r="AO35" s="45" t="s">
        <v>2531</v>
      </c>
      <c r="AP35" s="45" t="s">
        <v>1229</v>
      </c>
      <c r="AQ35" s="45" t="s">
        <v>14</v>
      </c>
      <c r="AS35" s="48">
        <v>0</v>
      </c>
      <c r="AV35" s="48">
        <v>30000000</v>
      </c>
      <c r="AW35" s="45" t="s">
        <v>1</v>
      </c>
      <c r="AX35" s="45" t="s">
        <v>1283</v>
      </c>
      <c r="AY35" s="45" t="s">
        <v>2730</v>
      </c>
      <c r="AZ35" s="45" t="s">
        <v>2150</v>
      </c>
      <c r="BA35" s="45" t="s">
        <v>145</v>
      </c>
      <c r="BC35" s="48">
        <v>0</v>
      </c>
      <c r="BF35" s="48">
        <v>34751430</v>
      </c>
      <c r="BG35" s="45" t="s">
        <v>1</v>
      </c>
      <c r="BH35" s="45" t="s">
        <v>458</v>
      </c>
      <c r="BI35" s="45" t="s">
        <v>1493</v>
      </c>
      <c r="BJ35" s="45" t="s">
        <v>2344</v>
      </c>
      <c r="BK35" s="45" t="s">
        <v>14</v>
      </c>
      <c r="BM35" s="48">
        <v>0</v>
      </c>
      <c r="BP35" s="48">
        <v>0</v>
      </c>
      <c r="BQ35" s="45" t="s">
        <v>2</v>
      </c>
      <c r="BR35" s="45" t="s">
        <v>457</v>
      </c>
      <c r="BS35" s="45" t="s">
        <v>1492</v>
      </c>
      <c r="BT35" s="45" t="s">
        <v>1055</v>
      </c>
      <c r="BU35" s="45" t="s">
        <v>15</v>
      </c>
      <c r="BW35" s="48">
        <v>0</v>
      </c>
    </row>
    <row r="36" spans="1:77" x14ac:dyDescent="0.3">
      <c r="A36" s="45" t="s">
        <v>1279</v>
      </c>
      <c r="B36" s="45" t="s">
        <v>698</v>
      </c>
      <c r="C36" s="45" t="s">
        <v>1054</v>
      </c>
      <c r="D36" s="45" t="s">
        <v>12</v>
      </c>
      <c r="E36" s="45" t="s">
        <v>2</v>
      </c>
      <c r="F36" s="45"/>
      <c r="G36" s="8" t="s">
        <v>401</v>
      </c>
      <c r="H36" s="1">
        <v>7427347</v>
      </c>
      <c r="I36" s="2" t="s">
        <v>2</v>
      </c>
      <c r="J36" s="2" t="s">
        <v>462</v>
      </c>
      <c r="K36" s="2" t="s">
        <v>712</v>
      </c>
      <c r="L36" s="45" t="s">
        <v>1060</v>
      </c>
      <c r="M36" s="2" t="s">
        <v>17</v>
      </c>
      <c r="N36" s="66"/>
      <c r="O36" s="48">
        <v>205457.9</v>
      </c>
      <c r="P36" s="3" t="s">
        <v>421</v>
      </c>
      <c r="Q36" s="3">
        <f>N2</f>
        <v>54215713</v>
      </c>
      <c r="R36" s="48">
        <v>1043707</v>
      </c>
      <c r="S36" s="45" t="s">
        <v>1</v>
      </c>
      <c r="T36" s="45" t="s">
        <v>460</v>
      </c>
      <c r="U36" s="45" t="s">
        <v>708</v>
      </c>
      <c r="V36" s="45" t="s">
        <v>1230</v>
      </c>
      <c r="W36" s="45" t="s">
        <v>15</v>
      </c>
      <c r="Y36" s="48">
        <v>-3034.74</v>
      </c>
      <c r="AB36" s="48">
        <v>20000000</v>
      </c>
      <c r="AC36" s="45" t="s">
        <v>2</v>
      </c>
      <c r="AD36" s="45" t="s">
        <v>457</v>
      </c>
      <c r="AE36" s="45" t="s">
        <v>703</v>
      </c>
      <c r="AF36" s="45" t="s">
        <v>1055</v>
      </c>
      <c r="AG36" s="45" t="s">
        <v>15</v>
      </c>
      <c r="AI36" s="48">
        <v>0</v>
      </c>
      <c r="AL36" s="48">
        <v>12000000</v>
      </c>
      <c r="AM36" s="45" t="s">
        <v>1</v>
      </c>
      <c r="AN36" s="45" t="s">
        <v>458</v>
      </c>
      <c r="AO36" s="45" t="s">
        <v>2531</v>
      </c>
      <c r="AP36" s="45" t="s">
        <v>2344</v>
      </c>
      <c r="AQ36" s="45" t="s">
        <v>14</v>
      </c>
      <c r="AS36" s="48">
        <v>0</v>
      </c>
      <c r="AV36" s="48">
        <v>1329540</v>
      </c>
      <c r="AW36" s="45" t="s">
        <v>2</v>
      </c>
      <c r="AX36" s="45" t="s">
        <v>456</v>
      </c>
      <c r="AY36" s="45" t="s">
        <v>702</v>
      </c>
      <c r="AZ36" s="45" t="s">
        <v>1057</v>
      </c>
      <c r="BA36" s="45" t="s">
        <v>14</v>
      </c>
      <c r="BC36" s="48">
        <v>0</v>
      </c>
      <c r="BF36" s="48">
        <v>0</v>
      </c>
      <c r="BG36" s="45" t="s">
        <v>1</v>
      </c>
      <c r="BH36" s="45" t="s">
        <v>458</v>
      </c>
      <c r="BI36" s="45" t="s">
        <v>1494</v>
      </c>
      <c r="BJ36" s="45" t="s">
        <v>2345</v>
      </c>
      <c r="BK36" s="45" t="s">
        <v>14</v>
      </c>
      <c r="BM36" s="48">
        <v>1430.81</v>
      </c>
      <c r="BP36" s="48">
        <v>306983.56</v>
      </c>
      <c r="BQ36" s="45" t="s">
        <v>1</v>
      </c>
      <c r="BR36" s="45" t="s">
        <v>458</v>
      </c>
      <c r="BS36" s="45" t="s">
        <v>1493</v>
      </c>
      <c r="BT36" s="45" t="s">
        <v>1229</v>
      </c>
      <c r="BU36" s="45" t="s">
        <v>14</v>
      </c>
      <c r="BW36" s="48">
        <v>3251.19</v>
      </c>
    </row>
    <row r="37" spans="1:77" x14ac:dyDescent="0.3">
      <c r="A37" s="45" t="s">
        <v>454</v>
      </c>
      <c r="B37" s="45" t="s">
        <v>700</v>
      </c>
      <c r="C37" s="45" t="s">
        <v>2342</v>
      </c>
      <c r="D37" s="45" t="s">
        <v>12</v>
      </c>
      <c r="E37" s="45" t="s">
        <v>1</v>
      </c>
      <c r="F37" s="45"/>
      <c r="G37" s="8" t="s">
        <v>409</v>
      </c>
      <c r="H37" s="1">
        <v>0</v>
      </c>
      <c r="I37" s="2" t="s">
        <v>2</v>
      </c>
      <c r="J37" s="2" t="s">
        <v>463</v>
      </c>
      <c r="K37" s="2" t="s">
        <v>713</v>
      </c>
      <c r="L37" s="45" t="s">
        <v>1061</v>
      </c>
      <c r="M37" s="2" t="s">
        <v>15</v>
      </c>
      <c r="N37" s="66"/>
      <c r="O37" s="48">
        <v>4267793.88</v>
      </c>
      <c r="P37" s="3" t="s">
        <v>422</v>
      </c>
      <c r="Q37" s="3">
        <f>N3</f>
        <v>0</v>
      </c>
      <c r="R37" s="48">
        <v>1700000</v>
      </c>
      <c r="S37" s="45" t="s">
        <v>2</v>
      </c>
      <c r="T37" s="45" t="s">
        <v>460</v>
      </c>
      <c r="U37" s="45" t="s">
        <v>709</v>
      </c>
      <c r="V37" s="45" t="s">
        <v>1060</v>
      </c>
      <c r="W37" s="45" t="s">
        <v>15</v>
      </c>
      <c r="Y37" s="48">
        <v>1267199.69</v>
      </c>
      <c r="AB37" s="48">
        <v>500000</v>
      </c>
      <c r="AC37" s="45" t="s">
        <v>1</v>
      </c>
      <c r="AD37" s="45" t="s">
        <v>458</v>
      </c>
      <c r="AE37" s="45" t="s">
        <v>2531</v>
      </c>
      <c r="AF37" s="45" t="s">
        <v>1229</v>
      </c>
      <c r="AG37" s="45" t="s">
        <v>14</v>
      </c>
      <c r="AI37" s="48">
        <v>693361.89</v>
      </c>
      <c r="AL37" s="48">
        <v>0</v>
      </c>
      <c r="AM37" s="45" t="s">
        <v>2</v>
      </c>
      <c r="AN37" s="45" t="s">
        <v>458</v>
      </c>
      <c r="AO37" s="45" t="s">
        <v>705</v>
      </c>
      <c r="AP37" s="45" t="s">
        <v>1058</v>
      </c>
      <c r="AQ37" s="45" t="s">
        <v>14</v>
      </c>
      <c r="AS37" s="48">
        <v>240049.48</v>
      </c>
      <c r="AV37" s="48">
        <v>6715753</v>
      </c>
      <c r="AW37" s="45" t="s">
        <v>1</v>
      </c>
      <c r="AX37" s="45" t="s">
        <v>457</v>
      </c>
      <c r="AY37" s="45" t="s">
        <v>2731</v>
      </c>
      <c r="AZ37" s="45" t="s">
        <v>1229</v>
      </c>
      <c r="BA37" s="45" t="s">
        <v>15</v>
      </c>
      <c r="BC37" s="48">
        <v>0</v>
      </c>
      <c r="BF37" s="48">
        <v>0</v>
      </c>
      <c r="BG37" s="45" t="s">
        <v>1</v>
      </c>
      <c r="BH37" s="45" t="s">
        <v>458</v>
      </c>
      <c r="BI37" s="45" t="s">
        <v>1493</v>
      </c>
      <c r="BJ37" s="45" t="s">
        <v>1237</v>
      </c>
      <c r="BK37" s="45" t="s">
        <v>14</v>
      </c>
      <c r="BM37" s="48">
        <v>0</v>
      </c>
      <c r="BP37" s="48">
        <v>9583525.6999999993</v>
      </c>
      <c r="BQ37" s="45" t="s">
        <v>1</v>
      </c>
      <c r="BR37" s="45" t="s">
        <v>458</v>
      </c>
      <c r="BS37" s="45" t="s">
        <v>1493</v>
      </c>
      <c r="BT37" s="45" t="s">
        <v>2344</v>
      </c>
      <c r="BU37" s="45" t="s">
        <v>14</v>
      </c>
      <c r="BW37" s="48">
        <v>0</v>
      </c>
    </row>
    <row r="38" spans="1:77" x14ac:dyDescent="0.3">
      <c r="A38" s="45" t="s">
        <v>454</v>
      </c>
      <c r="B38" s="45" t="s">
        <v>700</v>
      </c>
      <c r="C38" s="45" t="s">
        <v>2343</v>
      </c>
      <c r="D38" s="45" t="s">
        <v>12</v>
      </c>
      <c r="E38" s="45" t="s">
        <v>1</v>
      </c>
      <c r="F38" s="45"/>
      <c r="G38" s="8" t="s">
        <v>405</v>
      </c>
      <c r="H38" s="1">
        <v>7602814</v>
      </c>
      <c r="I38" s="2" t="s">
        <v>2</v>
      </c>
      <c r="J38" s="2" t="s">
        <v>464</v>
      </c>
      <c r="K38" s="2" t="s">
        <v>714</v>
      </c>
      <c r="L38" s="45" t="s">
        <v>1062</v>
      </c>
      <c r="M38" s="2" t="s">
        <v>15</v>
      </c>
      <c r="N38" s="66"/>
      <c r="O38" s="48">
        <v>2945894.06</v>
      </c>
      <c r="P38" s="3" t="s">
        <v>423</v>
      </c>
      <c r="Q38" s="3">
        <v>54215713</v>
      </c>
      <c r="R38" s="48">
        <v>5000000</v>
      </c>
      <c r="S38" s="45" t="s">
        <v>2</v>
      </c>
      <c r="T38" s="45" t="s">
        <v>461</v>
      </c>
      <c r="U38" s="45" t="s">
        <v>710</v>
      </c>
      <c r="V38" s="45" t="s">
        <v>1058</v>
      </c>
      <c r="W38" s="45" t="s">
        <v>15</v>
      </c>
      <c r="Y38" s="48">
        <v>4244841.03</v>
      </c>
      <c r="AB38" s="48">
        <v>25500000</v>
      </c>
      <c r="AC38" s="45" t="s">
        <v>2</v>
      </c>
      <c r="AD38" s="45" t="s">
        <v>458</v>
      </c>
      <c r="AE38" s="45" t="s">
        <v>705</v>
      </c>
      <c r="AF38" s="45" t="s">
        <v>1058</v>
      </c>
      <c r="AG38" s="45" t="s">
        <v>14</v>
      </c>
      <c r="AI38" s="48">
        <v>9698171.8499999996</v>
      </c>
      <c r="AL38" s="48">
        <v>0</v>
      </c>
      <c r="AM38" s="45" t="s">
        <v>1</v>
      </c>
      <c r="AN38" s="45" t="s">
        <v>458</v>
      </c>
      <c r="AO38" s="45" t="s">
        <v>2531</v>
      </c>
      <c r="AP38" s="45" t="s">
        <v>2345</v>
      </c>
      <c r="AQ38" s="45" t="s">
        <v>14</v>
      </c>
      <c r="AS38" s="48">
        <v>5877081.9500000002</v>
      </c>
      <c r="AV38" s="48">
        <v>8998186</v>
      </c>
      <c r="AW38" s="45" t="s">
        <v>2</v>
      </c>
      <c r="AX38" s="45" t="s">
        <v>457</v>
      </c>
      <c r="AY38" s="45" t="s">
        <v>2731</v>
      </c>
      <c r="AZ38" s="45" t="s">
        <v>1055</v>
      </c>
      <c r="BA38" s="45" t="s">
        <v>15</v>
      </c>
      <c r="BC38" s="48">
        <v>4802536.3899999997</v>
      </c>
      <c r="BF38" s="48">
        <v>0</v>
      </c>
      <c r="BG38" s="45" t="s">
        <v>2</v>
      </c>
      <c r="BH38" s="45" t="s">
        <v>458</v>
      </c>
      <c r="BI38" s="45" t="s">
        <v>1493</v>
      </c>
      <c r="BJ38" s="45" t="s">
        <v>1058</v>
      </c>
      <c r="BK38" s="45" t="s">
        <v>14</v>
      </c>
      <c r="BM38" s="48">
        <v>4488366.3</v>
      </c>
      <c r="BP38" s="48">
        <v>17852925.129999999</v>
      </c>
      <c r="BQ38" s="45" t="s">
        <v>1</v>
      </c>
      <c r="BR38" s="45" t="s">
        <v>458</v>
      </c>
      <c r="BS38" s="45" t="s">
        <v>1494</v>
      </c>
      <c r="BT38" s="45" t="s">
        <v>2345</v>
      </c>
      <c r="BU38" s="45" t="s">
        <v>14</v>
      </c>
      <c r="BW38" s="48">
        <v>2624857.7799999998</v>
      </c>
    </row>
    <row r="39" spans="1:77" s="12" customFormat="1" x14ac:dyDescent="0.3">
      <c r="A39" s="45" t="s">
        <v>454</v>
      </c>
      <c r="B39" s="45" t="s">
        <v>700</v>
      </c>
      <c r="C39" s="45" t="s">
        <v>1055</v>
      </c>
      <c r="D39" s="45" t="s">
        <v>12</v>
      </c>
      <c r="E39" s="45" t="s">
        <v>2</v>
      </c>
      <c r="F39" s="45"/>
      <c r="G39" s="12" t="s">
        <v>414</v>
      </c>
      <c r="H39" s="1">
        <v>0</v>
      </c>
      <c r="I39" s="2" t="s">
        <v>1</v>
      </c>
      <c r="J39" s="2" t="s">
        <v>464</v>
      </c>
      <c r="K39" s="2" t="s">
        <v>715</v>
      </c>
      <c r="L39" s="45" t="s">
        <v>1231</v>
      </c>
      <c r="M39" s="2" t="s">
        <v>15</v>
      </c>
      <c r="N39" s="66" t="s">
        <v>418</v>
      </c>
      <c r="O39" s="48">
        <v>0</v>
      </c>
      <c r="P39" s="3" t="s">
        <v>420</v>
      </c>
      <c r="Q39" s="3">
        <f>P5</f>
        <v>282372038.0199998</v>
      </c>
      <c r="R39" s="48">
        <v>0</v>
      </c>
      <c r="S39" s="45" t="s">
        <v>2</v>
      </c>
      <c r="T39" s="45" t="s">
        <v>2422</v>
      </c>
      <c r="U39" s="45" t="s">
        <v>713</v>
      </c>
      <c r="V39" s="45" t="s">
        <v>1061</v>
      </c>
      <c r="W39" s="45" t="s">
        <v>15</v>
      </c>
      <c r="X39" s="3"/>
      <c r="Y39" s="48">
        <v>0</v>
      </c>
      <c r="Z39" s="3"/>
      <c r="AA39" s="6"/>
      <c r="AB39" s="48">
        <v>0</v>
      </c>
      <c r="AC39" s="45" t="s">
        <v>2</v>
      </c>
      <c r="AD39" s="45" t="s">
        <v>458</v>
      </c>
      <c r="AE39" s="45" t="s">
        <v>706</v>
      </c>
      <c r="AF39" s="45" t="s">
        <v>1059</v>
      </c>
      <c r="AG39" s="45" t="s">
        <v>14</v>
      </c>
      <c r="AH39" s="3"/>
      <c r="AI39" s="48">
        <v>0</v>
      </c>
      <c r="AJ39" s="3"/>
      <c r="AK39" s="6"/>
      <c r="AL39" s="48">
        <v>0</v>
      </c>
      <c r="AM39" s="45" t="s">
        <v>2</v>
      </c>
      <c r="AN39" s="45" t="s">
        <v>458</v>
      </c>
      <c r="AO39" s="45" t="s">
        <v>706</v>
      </c>
      <c r="AP39" s="45" t="s">
        <v>1059</v>
      </c>
      <c r="AQ39" s="45" t="s">
        <v>14</v>
      </c>
      <c r="AR39" s="3"/>
      <c r="AS39" s="48">
        <v>0</v>
      </c>
      <c r="AT39" s="3"/>
      <c r="AU39" s="6"/>
      <c r="AV39" s="48">
        <v>0</v>
      </c>
      <c r="AW39" s="45" t="s">
        <v>1</v>
      </c>
      <c r="AX39" s="45" t="s">
        <v>457</v>
      </c>
      <c r="AY39" s="45" t="s">
        <v>2732</v>
      </c>
      <c r="AZ39" s="45" t="s">
        <v>2150</v>
      </c>
      <c r="BA39" s="45" t="s">
        <v>145</v>
      </c>
      <c r="BB39" s="3"/>
      <c r="BC39" s="48">
        <v>0</v>
      </c>
      <c r="BD39" s="3"/>
      <c r="BE39" s="6"/>
      <c r="BF39" s="48">
        <v>0</v>
      </c>
      <c r="BG39" s="45" t="s">
        <v>2</v>
      </c>
      <c r="BH39" s="45" t="s">
        <v>458</v>
      </c>
      <c r="BI39" s="45" t="s">
        <v>1493</v>
      </c>
      <c r="BJ39" s="45" t="s">
        <v>1059</v>
      </c>
      <c r="BK39" s="45" t="s">
        <v>14</v>
      </c>
      <c r="BL39" s="3"/>
      <c r="BM39" s="48">
        <v>0</v>
      </c>
      <c r="BN39" s="3"/>
      <c r="BO39" s="6"/>
      <c r="BP39" s="48">
        <v>0</v>
      </c>
      <c r="BQ39" s="45" t="s">
        <v>1</v>
      </c>
      <c r="BR39" s="45" t="s">
        <v>458</v>
      </c>
      <c r="BS39" s="45" t="s">
        <v>1493</v>
      </c>
      <c r="BT39" s="45" t="s">
        <v>1237</v>
      </c>
      <c r="BU39" s="45" t="s">
        <v>14</v>
      </c>
      <c r="BV39" s="3"/>
      <c r="BW39" s="48">
        <v>0</v>
      </c>
      <c r="BX39" s="3"/>
      <c r="BY39" s="6"/>
    </row>
    <row r="40" spans="1:77" x14ac:dyDescent="0.3">
      <c r="A40" s="45" t="s">
        <v>454</v>
      </c>
      <c r="B40" s="45" t="s">
        <v>700</v>
      </c>
      <c r="C40" s="45" t="s">
        <v>2085</v>
      </c>
      <c r="D40" s="45" t="s">
        <v>12</v>
      </c>
      <c r="E40" s="45" t="s">
        <v>2</v>
      </c>
      <c r="F40" s="45"/>
      <c r="G40" s="8" t="s">
        <v>402</v>
      </c>
      <c r="H40" s="1">
        <v>1106030</v>
      </c>
      <c r="I40" s="2" t="s">
        <v>2</v>
      </c>
      <c r="J40" s="2" t="s">
        <v>465</v>
      </c>
      <c r="K40" s="2" t="s">
        <v>716</v>
      </c>
      <c r="L40" s="45" t="s">
        <v>1063</v>
      </c>
      <c r="M40" s="2" t="s">
        <v>18</v>
      </c>
      <c r="N40" s="66"/>
      <c r="O40" s="48">
        <v>0</v>
      </c>
      <c r="P40" s="3" t="s">
        <v>421</v>
      </c>
      <c r="Q40" s="3">
        <f>N5</f>
        <v>173880276</v>
      </c>
      <c r="R40" s="48">
        <v>9000000</v>
      </c>
      <c r="S40" s="45" t="s">
        <v>1</v>
      </c>
      <c r="T40" s="45" t="s">
        <v>1286</v>
      </c>
      <c r="U40" s="45" t="s">
        <v>712</v>
      </c>
      <c r="V40" s="45" t="s">
        <v>1231</v>
      </c>
      <c r="W40" s="45" t="s">
        <v>17</v>
      </c>
      <c r="Y40" s="48">
        <v>0</v>
      </c>
      <c r="AB40" s="48">
        <v>593077</v>
      </c>
      <c r="AC40" s="45" t="s">
        <v>3</v>
      </c>
      <c r="AD40" s="45" t="s">
        <v>459</v>
      </c>
      <c r="AE40" s="45" t="s">
        <v>707</v>
      </c>
      <c r="AF40" s="45" t="s">
        <v>1047</v>
      </c>
      <c r="AG40" s="45" t="s">
        <v>16</v>
      </c>
      <c r="AI40" s="48">
        <v>0</v>
      </c>
      <c r="AL40" s="48">
        <v>0</v>
      </c>
      <c r="AM40" s="45" t="s">
        <v>3</v>
      </c>
      <c r="AN40" s="45" t="s">
        <v>459</v>
      </c>
      <c r="AO40" s="45" t="s">
        <v>707</v>
      </c>
      <c r="AP40" s="45" t="s">
        <v>1047</v>
      </c>
      <c r="AQ40" s="45" t="s">
        <v>16</v>
      </c>
      <c r="AS40" s="48">
        <v>0</v>
      </c>
      <c r="AV40" s="48">
        <v>88328</v>
      </c>
      <c r="AW40" s="45" t="s">
        <v>1</v>
      </c>
      <c r="AX40" s="45" t="s">
        <v>458</v>
      </c>
      <c r="AY40" s="45" t="s">
        <v>2733</v>
      </c>
      <c r="AZ40" s="45" t="s">
        <v>1237</v>
      </c>
      <c r="BA40" s="45" t="s">
        <v>14</v>
      </c>
      <c r="BC40" s="48">
        <v>0</v>
      </c>
      <c r="BF40" s="48">
        <v>0</v>
      </c>
      <c r="BG40" s="45" t="s">
        <v>1</v>
      </c>
      <c r="BH40" s="45" t="s">
        <v>458</v>
      </c>
      <c r="BI40" s="45" t="s">
        <v>1495</v>
      </c>
      <c r="BJ40" s="45" t="s">
        <v>145</v>
      </c>
      <c r="BK40" s="45" t="s">
        <v>145</v>
      </c>
      <c r="BM40" s="48">
        <v>642519.24</v>
      </c>
      <c r="BP40" s="48">
        <v>0</v>
      </c>
      <c r="BQ40" s="45" t="s">
        <v>2</v>
      </c>
      <c r="BR40" s="45" t="s">
        <v>458</v>
      </c>
      <c r="BS40" s="45" t="s">
        <v>1493</v>
      </c>
      <c r="BT40" s="45" t="s">
        <v>1058</v>
      </c>
      <c r="BU40" s="45" t="s">
        <v>14</v>
      </c>
      <c r="BW40" s="48">
        <v>393163.77</v>
      </c>
    </row>
    <row r="41" spans="1:77" x14ac:dyDescent="0.3">
      <c r="A41" s="45" t="s">
        <v>1280</v>
      </c>
      <c r="B41" s="45" t="s">
        <v>1477</v>
      </c>
      <c r="C41" s="45" t="s">
        <v>2082</v>
      </c>
      <c r="D41" s="45" t="s">
        <v>145</v>
      </c>
      <c r="E41" s="45" t="s">
        <v>1</v>
      </c>
      <c r="F41" s="45"/>
      <c r="G41" s="8" t="s">
        <v>410</v>
      </c>
      <c r="H41" s="1">
        <v>0</v>
      </c>
      <c r="I41" s="2" t="s">
        <v>1</v>
      </c>
      <c r="J41" s="2" t="s">
        <v>465</v>
      </c>
      <c r="K41" s="2" t="s">
        <v>717</v>
      </c>
      <c r="L41" s="45" t="s">
        <v>1230</v>
      </c>
      <c r="M41" s="2" t="s">
        <v>19</v>
      </c>
      <c r="N41" s="66"/>
      <c r="O41" s="48">
        <v>0</v>
      </c>
      <c r="P41" s="3" t="s">
        <v>422</v>
      </c>
      <c r="Q41" s="3">
        <f>N6</f>
        <v>0</v>
      </c>
      <c r="R41" s="48">
        <v>793814</v>
      </c>
      <c r="S41" s="45" t="s">
        <v>2</v>
      </c>
      <c r="T41" s="45" t="s">
        <v>1286</v>
      </c>
      <c r="U41" s="45" t="s">
        <v>711</v>
      </c>
      <c r="V41" s="45" t="s">
        <v>1060</v>
      </c>
      <c r="W41" s="45" t="s">
        <v>14</v>
      </c>
      <c r="Y41" s="48">
        <v>0</v>
      </c>
      <c r="AB41" s="48">
        <v>0</v>
      </c>
      <c r="AC41" s="45" t="s">
        <v>2</v>
      </c>
      <c r="AD41" s="45" t="s">
        <v>459</v>
      </c>
      <c r="AE41" s="45" t="s">
        <v>2532</v>
      </c>
      <c r="AF41" s="45" t="s">
        <v>2603</v>
      </c>
      <c r="AG41" s="45" t="s">
        <v>14</v>
      </c>
      <c r="AI41" s="48">
        <v>0</v>
      </c>
      <c r="AL41" s="48">
        <v>0</v>
      </c>
      <c r="AM41" s="45" t="s">
        <v>2</v>
      </c>
      <c r="AN41" s="45" t="s">
        <v>459</v>
      </c>
      <c r="AO41" s="45" t="s">
        <v>2532</v>
      </c>
      <c r="AP41" s="45" t="s">
        <v>2603</v>
      </c>
      <c r="AQ41" s="45" t="s">
        <v>14</v>
      </c>
      <c r="AS41" s="48">
        <v>0</v>
      </c>
      <c r="AV41" s="48">
        <v>394809</v>
      </c>
      <c r="AW41" s="45" t="s">
        <v>1</v>
      </c>
      <c r="AX41" s="45" t="s">
        <v>458</v>
      </c>
      <c r="AY41" s="45" t="s">
        <v>2733</v>
      </c>
      <c r="AZ41" s="45" t="s">
        <v>1229</v>
      </c>
      <c r="BA41" s="45" t="s">
        <v>14</v>
      </c>
      <c r="BC41" s="48">
        <v>0</v>
      </c>
      <c r="BF41" s="48">
        <v>0</v>
      </c>
      <c r="BG41" s="45" t="s">
        <v>2</v>
      </c>
      <c r="BH41" s="45" t="s">
        <v>649</v>
      </c>
      <c r="BI41" s="45" t="s">
        <v>1496</v>
      </c>
      <c r="BJ41" s="45" t="s">
        <v>2908</v>
      </c>
      <c r="BK41" s="45" t="s">
        <v>15</v>
      </c>
      <c r="BM41" s="48">
        <v>0</v>
      </c>
      <c r="BP41" s="48">
        <v>0</v>
      </c>
      <c r="BQ41" s="45" t="s">
        <v>2</v>
      </c>
      <c r="BR41" s="45" t="s">
        <v>458</v>
      </c>
      <c r="BS41" s="45" t="s">
        <v>1493</v>
      </c>
      <c r="BT41" s="45" t="s">
        <v>1059</v>
      </c>
      <c r="BU41" s="45" t="s">
        <v>14</v>
      </c>
      <c r="BW41" s="48">
        <v>0</v>
      </c>
    </row>
    <row r="42" spans="1:77" x14ac:dyDescent="0.3">
      <c r="A42" s="45" t="s">
        <v>1280</v>
      </c>
      <c r="B42" s="45" t="s">
        <v>1478</v>
      </c>
      <c r="C42" s="45" t="s">
        <v>2082</v>
      </c>
      <c r="D42" s="45" t="s">
        <v>145</v>
      </c>
      <c r="E42" s="45" t="s">
        <v>4</v>
      </c>
      <c r="F42" s="45"/>
      <c r="G42" s="8" t="s">
        <v>406</v>
      </c>
      <c r="H42" s="1">
        <v>0</v>
      </c>
      <c r="I42" s="2" t="s">
        <v>2</v>
      </c>
      <c r="J42" s="2" t="s">
        <v>465</v>
      </c>
      <c r="K42" s="2" t="s">
        <v>718</v>
      </c>
      <c r="L42" s="45" t="s">
        <v>1063</v>
      </c>
      <c r="M42" s="2" t="s">
        <v>20</v>
      </c>
      <c r="N42" s="66"/>
      <c r="O42" s="48">
        <v>0</v>
      </c>
      <c r="P42" s="3" t="s">
        <v>423</v>
      </c>
      <c r="Q42" s="3">
        <f>N7</f>
        <v>173880276</v>
      </c>
      <c r="R42" s="48">
        <v>25000</v>
      </c>
      <c r="S42" s="45" t="s">
        <v>2</v>
      </c>
      <c r="T42" s="45" t="s">
        <v>1286</v>
      </c>
      <c r="U42" s="45" t="s">
        <v>712</v>
      </c>
      <c r="V42" s="45" t="s">
        <v>1060</v>
      </c>
      <c r="W42" s="45" t="s">
        <v>17</v>
      </c>
      <c r="Y42" s="48">
        <v>0</v>
      </c>
      <c r="AB42" s="48">
        <v>1143707</v>
      </c>
      <c r="AC42" s="45" t="s">
        <v>1</v>
      </c>
      <c r="AD42" s="45" t="s">
        <v>460</v>
      </c>
      <c r="AE42" s="45" t="s">
        <v>708</v>
      </c>
      <c r="AF42" s="45" t="s">
        <v>1230</v>
      </c>
      <c r="AG42" s="45" t="s">
        <v>15</v>
      </c>
      <c r="AI42" s="48">
        <v>0</v>
      </c>
      <c r="AL42" s="48">
        <v>10828022</v>
      </c>
      <c r="AM42" s="45" t="s">
        <v>2</v>
      </c>
      <c r="AN42" s="45" t="s">
        <v>1284</v>
      </c>
      <c r="AO42" s="45" t="s">
        <v>714</v>
      </c>
      <c r="AP42" s="45" t="s">
        <v>1062</v>
      </c>
      <c r="AQ42" s="45" t="s">
        <v>15</v>
      </c>
      <c r="AS42" s="48">
        <v>0</v>
      </c>
      <c r="AV42" s="48">
        <v>34751430</v>
      </c>
      <c r="AW42" s="45" t="s">
        <v>1</v>
      </c>
      <c r="AX42" s="45" t="s">
        <v>458</v>
      </c>
      <c r="AY42" s="45" t="s">
        <v>2733</v>
      </c>
      <c r="AZ42" s="45" t="s">
        <v>2344</v>
      </c>
      <c r="BA42" s="45" t="s">
        <v>14</v>
      </c>
      <c r="BC42" s="48">
        <v>0</v>
      </c>
      <c r="BF42" s="48">
        <v>2500000</v>
      </c>
      <c r="BG42" s="45" t="s">
        <v>1</v>
      </c>
      <c r="BH42" s="45" t="s">
        <v>2836</v>
      </c>
      <c r="BI42" s="45" t="s">
        <v>2854</v>
      </c>
      <c r="BJ42" s="45" t="s">
        <v>2088</v>
      </c>
      <c r="BK42" s="45" t="s">
        <v>145</v>
      </c>
      <c r="BM42" s="48">
        <v>0</v>
      </c>
      <c r="BP42" s="48">
        <v>0</v>
      </c>
      <c r="BQ42" s="45" t="s">
        <v>1</v>
      </c>
      <c r="BR42" s="45" t="s">
        <v>458</v>
      </c>
      <c r="BS42" s="45" t="s">
        <v>1495</v>
      </c>
      <c r="BT42" s="45" t="s">
        <v>145</v>
      </c>
      <c r="BU42" s="45" t="s">
        <v>145</v>
      </c>
      <c r="BW42" s="48">
        <v>0</v>
      </c>
    </row>
    <row r="43" spans="1:77" s="12" customFormat="1" ht="28.8" x14ac:dyDescent="0.3">
      <c r="A43" s="45" t="s">
        <v>455</v>
      </c>
      <c r="B43" s="45" t="s">
        <v>699</v>
      </c>
      <c r="C43" s="45" t="s">
        <v>1054</v>
      </c>
      <c r="D43" s="45" t="s">
        <v>13</v>
      </c>
      <c r="E43" s="45" t="s">
        <v>2</v>
      </c>
      <c r="F43" s="45"/>
      <c r="G43" s="12" t="s">
        <v>415</v>
      </c>
      <c r="H43" s="1">
        <v>12000000</v>
      </c>
      <c r="I43" s="2" t="s">
        <v>2</v>
      </c>
      <c r="J43" s="2" t="s">
        <v>466</v>
      </c>
      <c r="K43" s="2" t="s">
        <v>719</v>
      </c>
      <c r="L43" s="45" t="s">
        <v>1064</v>
      </c>
      <c r="M43" s="2" t="s">
        <v>18</v>
      </c>
      <c r="N43" s="66" t="s">
        <v>419</v>
      </c>
      <c r="O43" s="48">
        <v>903355.99</v>
      </c>
      <c r="P43" s="3" t="s">
        <v>420</v>
      </c>
      <c r="Q43" s="3">
        <f>P8</f>
        <v>178343957.99000013</v>
      </c>
      <c r="R43" s="48">
        <v>0</v>
      </c>
      <c r="S43" s="45" t="s">
        <v>1</v>
      </c>
      <c r="T43" s="45" t="s">
        <v>1286</v>
      </c>
      <c r="U43" s="45" t="s">
        <v>2446</v>
      </c>
      <c r="V43" s="45" t="s">
        <v>145</v>
      </c>
      <c r="W43" s="45" t="s">
        <v>145</v>
      </c>
      <c r="X43" s="3"/>
      <c r="Y43" s="48">
        <v>297896.14</v>
      </c>
      <c r="Z43" s="3"/>
      <c r="AA43" s="6"/>
      <c r="AB43" s="48">
        <v>1700000</v>
      </c>
      <c r="AC43" s="45" t="s">
        <v>2</v>
      </c>
      <c r="AD43" s="45" t="s">
        <v>460</v>
      </c>
      <c r="AE43" s="45" t="s">
        <v>709</v>
      </c>
      <c r="AF43" s="45" t="s">
        <v>1060</v>
      </c>
      <c r="AG43" s="45" t="s">
        <v>15</v>
      </c>
      <c r="AH43" s="3"/>
      <c r="AI43" s="48">
        <v>218616.09</v>
      </c>
      <c r="AJ43" s="3"/>
      <c r="AK43" s="6"/>
      <c r="AL43" s="48">
        <v>0</v>
      </c>
      <c r="AM43" s="45" t="s">
        <v>1</v>
      </c>
      <c r="AN43" s="45" t="s">
        <v>1284</v>
      </c>
      <c r="AO43" s="45" t="s">
        <v>715</v>
      </c>
      <c r="AP43" s="45" t="s">
        <v>1231</v>
      </c>
      <c r="AQ43" s="45" t="s">
        <v>15</v>
      </c>
      <c r="AR43" s="3"/>
      <c r="AS43" s="48">
        <v>0</v>
      </c>
      <c r="AT43" s="3"/>
      <c r="AU43" s="6"/>
      <c r="AV43" s="48">
        <v>0</v>
      </c>
      <c r="AW43" s="45" t="s">
        <v>1</v>
      </c>
      <c r="AX43" s="45" t="s">
        <v>458</v>
      </c>
      <c r="AY43" s="45" t="s">
        <v>2733</v>
      </c>
      <c r="AZ43" s="45" t="s">
        <v>2345</v>
      </c>
      <c r="BA43" s="45" t="s">
        <v>14</v>
      </c>
      <c r="BB43" s="3"/>
      <c r="BC43" s="48">
        <v>0</v>
      </c>
      <c r="BD43" s="3"/>
      <c r="BE43" s="6"/>
      <c r="BF43" s="48">
        <v>1475727</v>
      </c>
      <c r="BG43" s="45" t="s">
        <v>1</v>
      </c>
      <c r="BH43" s="45" t="s">
        <v>1284</v>
      </c>
      <c r="BI43" s="45" t="s">
        <v>1498</v>
      </c>
      <c r="BJ43" s="45" t="s">
        <v>1231</v>
      </c>
      <c r="BK43" s="45" t="s">
        <v>15</v>
      </c>
      <c r="BL43" s="3"/>
      <c r="BM43" s="48">
        <v>1121532.8</v>
      </c>
      <c r="BN43" s="3"/>
      <c r="BO43" s="6"/>
      <c r="BP43" s="48">
        <v>0</v>
      </c>
      <c r="BQ43" s="45" t="s">
        <v>1</v>
      </c>
      <c r="BR43" s="45" t="s">
        <v>649</v>
      </c>
      <c r="BS43" s="45" t="s">
        <v>1496</v>
      </c>
      <c r="BT43" s="45" t="s">
        <v>2346</v>
      </c>
      <c r="BU43" s="45" t="s">
        <v>15</v>
      </c>
      <c r="BV43" s="3"/>
      <c r="BW43" s="48">
        <v>273710.94</v>
      </c>
      <c r="BX43" s="3"/>
      <c r="BY43" s="6"/>
    </row>
    <row r="44" spans="1:77" x14ac:dyDescent="0.3">
      <c r="A44" s="45" t="s">
        <v>455</v>
      </c>
      <c r="B44" s="45" t="s">
        <v>701</v>
      </c>
      <c r="C44" s="45" t="s">
        <v>1056</v>
      </c>
      <c r="D44" s="45" t="s">
        <v>12</v>
      </c>
      <c r="E44" s="45" t="s">
        <v>2</v>
      </c>
      <c r="F44" s="45"/>
      <c r="G44" s="8" t="s">
        <v>403</v>
      </c>
      <c r="H44" s="1">
        <v>300000</v>
      </c>
      <c r="I44" s="2" t="s">
        <v>2</v>
      </c>
      <c r="J44" s="2" t="s">
        <v>467</v>
      </c>
      <c r="K44" s="2" t="s">
        <v>720</v>
      </c>
      <c r="L44" s="45" t="s">
        <v>1065</v>
      </c>
      <c r="M44" s="2" t="s">
        <v>21</v>
      </c>
      <c r="N44" s="66"/>
      <c r="O44" s="48">
        <v>315068.7</v>
      </c>
      <c r="P44" s="3" t="s">
        <v>421</v>
      </c>
      <c r="Q44" s="3">
        <f>N8</f>
        <v>466727485</v>
      </c>
      <c r="R44" s="48">
        <v>0</v>
      </c>
      <c r="S44" s="45" t="s">
        <v>1</v>
      </c>
      <c r="T44" s="45" t="s">
        <v>465</v>
      </c>
      <c r="U44" s="45" t="s">
        <v>717</v>
      </c>
      <c r="V44" s="45" t="s">
        <v>1230</v>
      </c>
      <c r="W44" s="45" t="s">
        <v>19</v>
      </c>
      <c r="Y44" s="48">
        <v>153595.71</v>
      </c>
      <c r="AB44" s="48">
        <v>31000000</v>
      </c>
      <c r="AC44" s="45" t="s">
        <v>2</v>
      </c>
      <c r="AD44" s="45" t="s">
        <v>461</v>
      </c>
      <c r="AE44" s="45" t="s">
        <v>710</v>
      </c>
      <c r="AF44" s="45" t="s">
        <v>1058</v>
      </c>
      <c r="AG44" s="45" t="s">
        <v>15</v>
      </c>
      <c r="AI44" s="48">
        <v>10630.95</v>
      </c>
      <c r="AL44" s="48">
        <v>1206590</v>
      </c>
      <c r="AM44" s="45" t="s">
        <v>1</v>
      </c>
      <c r="AN44" s="45" t="s">
        <v>460</v>
      </c>
      <c r="AO44" s="45" t="s">
        <v>708</v>
      </c>
      <c r="AP44" s="45" t="s">
        <v>1230</v>
      </c>
      <c r="AQ44" s="45" t="s">
        <v>15</v>
      </c>
      <c r="AS44" s="48">
        <v>759.28</v>
      </c>
      <c r="AV44" s="48">
        <v>0</v>
      </c>
      <c r="AW44" s="45" t="s">
        <v>2</v>
      </c>
      <c r="AX44" s="45" t="s">
        <v>458</v>
      </c>
      <c r="AY44" s="45" t="s">
        <v>705</v>
      </c>
      <c r="AZ44" s="45" t="s">
        <v>1058</v>
      </c>
      <c r="BA44" s="45" t="s">
        <v>14</v>
      </c>
      <c r="BC44" s="48">
        <v>0</v>
      </c>
      <c r="BF44" s="48">
        <v>3000000</v>
      </c>
      <c r="BG44" s="45" t="s">
        <v>1</v>
      </c>
      <c r="BH44" s="45" t="s">
        <v>1284</v>
      </c>
      <c r="BI44" s="45" t="s">
        <v>1499</v>
      </c>
      <c r="BJ44" s="45" t="s">
        <v>2347</v>
      </c>
      <c r="BK44" s="45" t="s">
        <v>17</v>
      </c>
      <c r="BM44" s="48">
        <v>0</v>
      </c>
      <c r="BP44" s="48">
        <v>0</v>
      </c>
      <c r="BQ44" s="45" t="s">
        <v>2</v>
      </c>
      <c r="BR44" s="45" t="s">
        <v>649</v>
      </c>
      <c r="BS44" s="45" t="s">
        <v>1496</v>
      </c>
      <c r="BT44" s="45" t="s">
        <v>2908</v>
      </c>
      <c r="BU44" s="45" t="s">
        <v>15</v>
      </c>
      <c r="BW44" s="48">
        <v>0</v>
      </c>
    </row>
    <row r="45" spans="1:77" x14ac:dyDescent="0.3">
      <c r="A45" s="45" t="s">
        <v>1281</v>
      </c>
      <c r="B45" s="45" t="s">
        <v>1281</v>
      </c>
      <c r="C45" s="45" t="s">
        <v>2079</v>
      </c>
      <c r="D45" s="45" t="s">
        <v>145</v>
      </c>
      <c r="E45" s="45" t="s">
        <v>4</v>
      </c>
      <c r="F45" s="45"/>
      <c r="G45" s="8" t="s">
        <v>411</v>
      </c>
      <c r="H45" s="1">
        <v>2000000</v>
      </c>
      <c r="I45" s="2" t="s">
        <v>2</v>
      </c>
      <c r="J45" s="2" t="s">
        <v>468</v>
      </c>
      <c r="K45" s="2" t="s">
        <v>721</v>
      </c>
      <c r="L45" s="45" t="s">
        <v>1066</v>
      </c>
      <c r="M45" s="2" t="s">
        <v>18</v>
      </c>
      <c r="N45" s="66"/>
      <c r="O45" s="48">
        <v>0</v>
      </c>
      <c r="P45" s="3" t="s">
        <v>422</v>
      </c>
      <c r="Q45" s="3">
        <f>N9</f>
        <v>0</v>
      </c>
      <c r="R45" s="48">
        <v>0</v>
      </c>
      <c r="S45" s="45" t="s">
        <v>2</v>
      </c>
      <c r="T45" s="45" t="s">
        <v>465</v>
      </c>
      <c r="U45" s="45" t="s">
        <v>716</v>
      </c>
      <c r="V45" s="45" t="s">
        <v>1063</v>
      </c>
      <c r="W45" s="45" t="s">
        <v>18</v>
      </c>
      <c r="Y45" s="48">
        <v>0</v>
      </c>
      <c r="AB45" s="48">
        <v>9000000</v>
      </c>
      <c r="AC45" s="45" t="s">
        <v>1</v>
      </c>
      <c r="AD45" s="45" t="s">
        <v>1286</v>
      </c>
      <c r="AE45" s="45" t="s">
        <v>712</v>
      </c>
      <c r="AF45" s="45" t="s">
        <v>1231</v>
      </c>
      <c r="AG45" s="45" t="s">
        <v>17</v>
      </c>
      <c r="AI45" s="48">
        <v>0</v>
      </c>
      <c r="AL45" s="48">
        <v>1722434</v>
      </c>
      <c r="AM45" s="45" t="s">
        <v>2</v>
      </c>
      <c r="AN45" s="45" t="s">
        <v>460</v>
      </c>
      <c r="AO45" s="45" t="s">
        <v>709</v>
      </c>
      <c r="AP45" s="45" t="s">
        <v>1060</v>
      </c>
      <c r="AQ45" s="45" t="s">
        <v>15</v>
      </c>
      <c r="AS45" s="48">
        <v>0</v>
      </c>
      <c r="AV45" s="48">
        <v>0</v>
      </c>
      <c r="AW45" s="45" t="s">
        <v>2</v>
      </c>
      <c r="AX45" s="45" t="s">
        <v>458</v>
      </c>
      <c r="AY45" s="45" t="s">
        <v>706</v>
      </c>
      <c r="AZ45" s="45" t="s">
        <v>1059</v>
      </c>
      <c r="BA45" s="45" t="s">
        <v>14</v>
      </c>
      <c r="BC45" s="48">
        <v>0</v>
      </c>
      <c r="BF45" s="48">
        <v>2000000</v>
      </c>
      <c r="BG45" s="45" t="s">
        <v>1</v>
      </c>
      <c r="BH45" s="45" t="s">
        <v>1284</v>
      </c>
      <c r="BI45" s="45" t="s">
        <v>1500</v>
      </c>
      <c r="BJ45" s="45" t="s">
        <v>2347</v>
      </c>
      <c r="BK45" s="45" t="s">
        <v>15</v>
      </c>
      <c r="BM45" s="48">
        <v>0</v>
      </c>
      <c r="BP45" s="48">
        <v>0</v>
      </c>
      <c r="BQ45" s="45" t="s">
        <v>1</v>
      </c>
      <c r="BR45" s="45" t="s">
        <v>2911</v>
      </c>
      <c r="BS45" s="45" t="s">
        <v>1497</v>
      </c>
      <c r="BT45" s="45" t="s">
        <v>2088</v>
      </c>
      <c r="BU45" s="45" t="s">
        <v>145</v>
      </c>
      <c r="BW45" s="48">
        <v>0</v>
      </c>
    </row>
    <row r="46" spans="1:77" x14ac:dyDescent="0.3">
      <c r="A46" s="45" t="s">
        <v>1281</v>
      </c>
      <c r="B46" s="45" t="s">
        <v>1281</v>
      </c>
      <c r="C46" s="45" t="s">
        <v>2083</v>
      </c>
      <c r="D46" s="45" t="s">
        <v>11</v>
      </c>
      <c r="E46" s="45" t="s">
        <v>4</v>
      </c>
      <c r="F46" s="45"/>
      <c r="G46" s="8" t="s">
        <v>407</v>
      </c>
      <c r="H46" s="1">
        <v>0</v>
      </c>
      <c r="I46" s="2" t="s">
        <v>2</v>
      </c>
      <c r="J46" s="2" t="s">
        <v>469</v>
      </c>
      <c r="K46" s="2" t="s">
        <v>722</v>
      </c>
      <c r="L46" s="45" t="s">
        <v>1067</v>
      </c>
      <c r="M46" s="2" t="s">
        <v>22</v>
      </c>
      <c r="N46" s="66"/>
      <c r="O46" s="48">
        <v>0</v>
      </c>
      <c r="P46" s="3" t="s">
        <v>423</v>
      </c>
      <c r="Q46" s="3">
        <f>N10</f>
        <v>467608199</v>
      </c>
      <c r="R46" s="48">
        <v>0</v>
      </c>
      <c r="S46" s="45" t="s">
        <v>2</v>
      </c>
      <c r="T46" s="45" t="s">
        <v>465</v>
      </c>
      <c r="U46" s="45" t="s">
        <v>718</v>
      </c>
      <c r="V46" s="45" t="s">
        <v>1063</v>
      </c>
      <c r="W46" s="45" t="s">
        <v>20</v>
      </c>
      <c r="Y46" s="48">
        <v>0</v>
      </c>
      <c r="AB46" s="48">
        <v>793814</v>
      </c>
      <c r="AC46" s="45" t="s">
        <v>2</v>
      </c>
      <c r="AD46" s="45" t="s">
        <v>1286</v>
      </c>
      <c r="AE46" s="45" t="s">
        <v>711</v>
      </c>
      <c r="AF46" s="45" t="s">
        <v>1060</v>
      </c>
      <c r="AG46" s="45" t="s">
        <v>14</v>
      </c>
      <c r="AI46" s="48">
        <v>0</v>
      </c>
      <c r="AL46" s="48">
        <v>10467933</v>
      </c>
      <c r="AM46" s="45" t="s">
        <v>1</v>
      </c>
      <c r="AN46" s="45" t="s">
        <v>461</v>
      </c>
      <c r="AO46" s="45" t="s">
        <v>2662</v>
      </c>
      <c r="AP46" s="45" t="s">
        <v>1229</v>
      </c>
      <c r="AQ46" s="45" t="s">
        <v>29</v>
      </c>
      <c r="AS46" s="48">
        <v>0</v>
      </c>
      <c r="AV46" s="48">
        <v>0</v>
      </c>
      <c r="AW46" s="45" t="s">
        <v>1</v>
      </c>
      <c r="AX46" s="45" t="s">
        <v>458</v>
      </c>
      <c r="AY46" s="45" t="s">
        <v>1495</v>
      </c>
      <c r="AZ46" s="45" t="s">
        <v>145</v>
      </c>
      <c r="BA46" s="45" t="s">
        <v>145</v>
      </c>
      <c r="BC46" s="48">
        <v>0</v>
      </c>
      <c r="BF46" s="48">
        <v>596131</v>
      </c>
      <c r="BG46" s="45" t="s">
        <v>2</v>
      </c>
      <c r="BH46" s="45" t="s">
        <v>1284</v>
      </c>
      <c r="BI46" s="45" t="s">
        <v>1501</v>
      </c>
      <c r="BJ46" s="45" t="s">
        <v>1062</v>
      </c>
      <c r="BK46" s="45" t="s">
        <v>15</v>
      </c>
      <c r="BM46" s="48">
        <v>0</v>
      </c>
      <c r="BP46" s="48">
        <v>837176.71</v>
      </c>
      <c r="BQ46" s="45" t="s">
        <v>1</v>
      </c>
      <c r="BR46" s="45" t="s">
        <v>1284</v>
      </c>
      <c r="BS46" s="45" t="s">
        <v>1498</v>
      </c>
      <c r="BT46" s="45" t="s">
        <v>1231</v>
      </c>
      <c r="BU46" s="45" t="s">
        <v>15</v>
      </c>
      <c r="BW46" s="48">
        <v>592583.47239999997</v>
      </c>
    </row>
    <row r="47" spans="1:77" s="12" customFormat="1" x14ac:dyDescent="0.3">
      <c r="A47" s="45" t="s">
        <v>1282</v>
      </c>
      <c r="B47" s="45" t="s">
        <v>1479</v>
      </c>
      <c r="C47" s="45" t="s">
        <v>2082</v>
      </c>
      <c r="D47" s="45" t="s">
        <v>145</v>
      </c>
      <c r="E47" s="45" t="s">
        <v>4</v>
      </c>
      <c r="F47" s="45"/>
      <c r="G47" s="12" t="s">
        <v>416</v>
      </c>
      <c r="H47" s="1">
        <v>0</v>
      </c>
      <c r="I47" s="2" t="s">
        <v>1</v>
      </c>
      <c r="J47" s="2" t="s">
        <v>470</v>
      </c>
      <c r="K47" s="2" t="s">
        <v>723</v>
      </c>
      <c r="L47" s="45" t="s">
        <v>1230</v>
      </c>
      <c r="M47" s="2" t="s">
        <v>23</v>
      </c>
      <c r="N47" s="66" t="s">
        <v>215</v>
      </c>
      <c r="O47" s="48">
        <v>0</v>
      </c>
      <c r="P47" s="3" t="s">
        <v>420</v>
      </c>
      <c r="Q47" s="3">
        <f>P11</f>
        <v>494887156.85999995</v>
      </c>
      <c r="R47" s="48">
        <v>12000000</v>
      </c>
      <c r="S47" s="45" t="s">
        <v>2</v>
      </c>
      <c r="T47" s="45" t="s">
        <v>466</v>
      </c>
      <c r="U47" s="45" t="s">
        <v>719</v>
      </c>
      <c r="V47" s="45" t="s">
        <v>1064</v>
      </c>
      <c r="W47" s="45" t="s">
        <v>18</v>
      </c>
      <c r="X47" s="3"/>
      <c r="Y47" s="48">
        <v>0</v>
      </c>
      <c r="Z47" s="3"/>
      <c r="AA47" s="6"/>
      <c r="AB47" s="48">
        <v>24000</v>
      </c>
      <c r="AC47" s="45" t="s">
        <v>2</v>
      </c>
      <c r="AD47" s="45" t="s">
        <v>1286</v>
      </c>
      <c r="AE47" s="45" t="s">
        <v>712</v>
      </c>
      <c r="AF47" s="45" t="s">
        <v>1060</v>
      </c>
      <c r="AG47" s="45" t="s">
        <v>17</v>
      </c>
      <c r="AH47" s="3"/>
      <c r="AI47" s="48">
        <v>0</v>
      </c>
      <c r="AJ47" s="3"/>
      <c r="AK47" s="6"/>
      <c r="AL47" s="48">
        <v>5021713</v>
      </c>
      <c r="AM47" s="45" t="s">
        <v>2</v>
      </c>
      <c r="AN47" s="45" t="s">
        <v>461</v>
      </c>
      <c r="AO47" s="45" t="s">
        <v>1503</v>
      </c>
      <c r="AP47" s="45" t="s">
        <v>1058</v>
      </c>
      <c r="AQ47" s="45" t="s">
        <v>289</v>
      </c>
      <c r="AR47" s="3"/>
      <c r="AS47" s="48">
        <v>0</v>
      </c>
      <c r="AT47" s="3"/>
      <c r="AU47" s="6"/>
      <c r="AV47" s="48">
        <v>0</v>
      </c>
      <c r="AW47" s="45" t="s">
        <v>3</v>
      </c>
      <c r="AX47" s="45" t="s">
        <v>2708</v>
      </c>
      <c r="AY47" s="45" t="s">
        <v>707</v>
      </c>
      <c r="AZ47" s="45" t="s">
        <v>1047</v>
      </c>
      <c r="BA47" s="45" t="s">
        <v>16</v>
      </c>
      <c r="BB47" s="3"/>
      <c r="BC47" s="48">
        <v>0</v>
      </c>
      <c r="BD47" s="3"/>
      <c r="BE47" s="6"/>
      <c r="BF47" s="48">
        <v>1883094</v>
      </c>
      <c r="BG47" s="45" t="s">
        <v>1</v>
      </c>
      <c r="BH47" s="45" t="s">
        <v>461</v>
      </c>
      <c r="BI47" s="45" t="s">
        <v>1503</v>
      </c>
      <c r="BJ47" s="45" t="s">
        <v>1229</v>
      </c>
      <c r="BK47" s="45" t="s">
        <v>289</v>
      </c>
      <c r="BL47" s="3"/>
      <c r="BM47" s="48">
        <v>0</v>
      </c>
      <c r="BN47" s="3"/>
      <c r="BO47" s="6"/>
      <c r="BP47" s="48">
        <v>3000000</v>
      </c>
      <c r="BQ47" s="45" t="s">
        <v>1</v>
      </c>
      <c r="BR47" s="45" t="s">
        <v>1284</v>
      </c>
      <c r="BS47" s="45" t="s">
        <v>1499</v>
      </c>
      <c r="BT47" s="45" t="s">
        <v>2347</v>
      </c>
      <c r="BU47" s="45" t="s">
        <v>17</v>
      </c>
      <c r="BV47" s="3"/>
      <c r="BW47" s="48">
        <v>0</v>
      </c>
      <c r="BX47" s="3"/>
      <c r="BY47" s="6"/>
    </row>
    <row r="48" spans="1:77" x14ac:dyDescent="0.3">
      <c r="A48" s="45" t="s">
        <v>1282</v>
      </c>
      <c r="B48" s="45" t="s">
        <v>1480</v>
      </c>
      <c r="C48" s="45" t="s">
        <v>2086</v>
      </c>
      <c r="D48" s="45" t="s">
        <v>2087</v>
      </c>
      <c r="E48" s="45" t="s">
        <v>3</v>
      </c>
      <c r="F48" s="45"/>
      <c r="G48" s="8" t="s">
        <v>404</v>
      </c>
      <c r="H48" s="1">
        <v>0</v>
      </c>
      <c r="I48" s="2" t="s">
        <v>1</v>
      </c>
      <c r="J48" s="2" t="s">
        <v>470</v>
      </c>
      <c r="K48" s="2" t="s">
        <v>724</v>
      </c>
      <c r="L48" s="45" t="s">
        <v>1230</v>
      </c>
      <c r="M48" s="2" t="s">
        <v>24</v>
      </c>
      <c r="N48" s="66"/>
      <c r="O48" s="48">
        <v>0</v>
      </c>
      <c r="P48" s="3" t="s">
        <v>421</v>
      </c>
      <c r="Q48" s="3">
        <f>N11</f>
        <v>694823474</v>
      </c>
      <c r="R48" s="48">
        <v>300000</v>
      </c>
      <c r="S48" s="45" t="s">
        <v>2</v>
      </c>
      <c r="T48" s="45" t="s">
        <v>467</v>
      </c>
      <c r="U48" s="45" t="s">
        <v>720</v>
      </c>
      <c r="V48" s="45" t="s">
        <v>1065</v>
      </c>
      <c r="W48" s="45" t="s">
        <v>21</v>
      </c>
      <c r="Y48" s="48">
        <v>0</v>
      </c>
      <c r="AB48" s="48">
        <v>0</v>
      </c>
      <c r="AC48" s="45" t="s">
        <v>1</v>
      </c>
      <c r="AD48" s="45" t="s">
        <v>1286</v>
      </c>
      <c r="AE48" s="45" t="s">
        <v>2446</v>
      </c>
      <c r="AF48" s="45" t="s">
        <v>145</v>
      </c>
      <c r="AG48" s="45" t="s">
        <v>145</v>
      </c>
      <c r="AI48" s="48">
        <v>0</v>
      </c>
      <c r="AL48" s="48">
        <v>0</v>
      </c>
      <c r="AM48" s="45" t="s">
        <v>2</v>
      </c>
      <c r="AN48" s="45" t="s">
        <v>461</v>
      </c>
      <c r="AO48" s="45" t="s">
        <v>2663</v>
      </c>
      <c r="AP48" s="45" t="s">
        <v>1058</v>
      </c>
      <c r="AQ48" s="45" t="s">
        <v>290</v>
      </c>
      <c r="AS48" s="48">
        <v>0</v>
      </c>
      <c r="AV48" s="48">
        <v>0</v>
      </c>
      <c r="AW48" s="45" t="s">
        <v>2</v>
      </c>
      <c r="AX48" s="45" t="s">
        <v>2708</v>
      </c>
      <c r="AY48" s="45" t="s">
        <v>2532</v>
      </c>
      <c r="AZ48" s="45" t="s">
        <v>2603</v>
      </c>
      <c r="BA48" s="45" t="s">
        <v>14</v>
      </c>
      <c r="BC48" s="48">
        <v>0</v>
      </c>
      <c r="BF48" s="48">
        <v>2921004</v>
      </c>
      <c r="BG48" s="45" t="s">
        <v>1</v>
      </c>
      <c r="BH48" s="45" t="s">
        <v>461</v>
      </c>
      <c r="BI48" s="45" t="s">
        <v>1502</v>
      </c>
      <c r="BJ48" s="45" t="s">
        <v>1229</v>
      </c>
      <c r="BK48" s="45" t="s">
        <v>290</v>
      </c>
      <c r="BM48" s="48">
        <v>0</v>
      </c>
      <c r="BP48" s="48">
        <v>1803908.35</v>
      </c>
      <c r="BQ48" s="45" t="s">
        <v>1</v>
      </c>
      <c r="BR48" s="45" t="s">
        <v>1284</v>
      </c>
      <c r="BS48" s="45" t="s">
        <v>1500</v>
      </c>
      <c r="BT48" s="45" t="s">
        <v>2347</v>
      </c>
      <c r="BU48" s="45" t="s">
        <v>15</v>
      </c>
      <c r="BW48" s="48">
        <v>39704.85</v>
      </c>
    </row>
    <row r="49" spans="1:75" x14ac:dyDescent="0.3">
      <c r="A49" s="45" t="s">
        <v>1283</v>
      </c>
      <c r="B49" s="45" t="s">
        <v>1481</v>
      </c>
      <c r="C49" s="45" t="s">
        <v>2088</v>
      </c>
      <c r="D49" s="45" t="s">
        <v>145</v>
      </c>
      <c r="E49" s="45" t="s">
        <v>1</v>
      </c>
      <c r="F49" s="45"/>
      <c r="G49" s="8" t="s">
        <v>412</v>
      </c>
      <c r="H49" s="1">
        <v>0</v>
      </c>
      <c r="I49" s="2" t="s">
        <v>2</v>
      </c>
      <c r="J49" s="2" t="s">
        <v>470</v>
      </c>
      <c r="K49" s="2" t="s">
        <v>725</v>
      </c>
      <c r="L49" s="45" t="s">
        <v>1068</v>
      </c>
      <c r="M49" s="2" t="s">
        <v>24</v>
      </c>
      <c r="N49" s="66"/>
      <c r="O49" s="48">
        <v>0</v>
      </c>
      <c r="P49" s="3" t="s">
        <v>422</v>
      </c>
      <c r="Q49" s="3">
        <f>N12</f>
        <v>0</v>
      </c>
      <c r="R49" s="48">
        <v>0</v>
      </c>
      <c r="S49" s="45" t="s">
        <v>2</v>
      </c>
      <c r="T49" s="45" t="s">
        <v>468</v>
      </c>
      <c r="U49" s="45" t="s">
        <v>721</v>
      </c>
      <c r="V49" s="45" t="s">
        <v>1066</v>
      </c>
      <c r="W49" s="45" t="s">
        <v>18</v>
      </c>
      <c r="Y49" s="48">
        <v>0</v>
      </c>
      <c r="AB49" s="48">
        <v>1</v>
      </c>
      <c r="AC49" s="45" t="s">
        <v>1</v>
      </c>
      <c r="AD49" s="45" t="s">
        <v>2476</v>
      </c>
      <c r="AE49" s="45" t="s">
        <v>726</v>
      </c>
      <c r="AF49" s="45" t="s">
        <v>1232</v>
      </c>
      <c r="AG49" s="45" t="s">
        <v>25</v>
      </c>
      <c r="AI49" s="48">
        <v>0</v>
      </c>
      <c r="AL49" s="48">
        <v>0</v>
      </c>
      <c r="AM49" s="45" t="s">
        <v>1</v>
      </c>
      <c r="AN49" s="45" t="s">
        <v>461</v>
      </c>
      <c r="AO49" s="45" t="s">
        <v>1503</v>
      </c>
      <c r="AP49" s="45" t="s">
        <v>1229</v>
      </c>
      <c r="AQ49" s="45" t="s">
        <v>289</v>
      </c>
      <c r="AS49" s="48">
        <v>0</v>
      </c>
      <c r="AV49" s="48">
        <v>1475727</v>
      </c>
      <c r="AW49" s="45" t="s">
        <v>1</v>
      </c>
      <c r="AX49" s="45" t="s">
        <v>1284</v>
      </c>
      <c r="AY49" s="45" t="s">
        <v>2734</v>
      </c>
      <c r="AZ49" s="45" t="s">
        <v>1231</v>
      </c>
      <c r="BA49" s="45" t="s">
        <v>15</v>
      </c>
      <c r="BC49" s="48">
        <v>0</v>
      </c>
      <c r="BF49" s="48">
        <v>592834</v>
      </c>
      <c r="BG49" s="45" t="s">
        <v>1</v>
      </c>
      <c r="BH49" s="45" t="s">
        <v>461</v>
      </c>
      <c r="BI49" s="45" t="s">
        <v>1503</v>
      </c>
      <c r="BJ49" s="45" t="s">
        <v>2344</v>
      </c>
      <c r="BK49" s="45" t="s">
        <v>289</v>
      </c>
      <c r="BM49" s="48">
        <v>0</v>
      </c>
      <c r="BP49" s="48">
        <v>456265.93</v>
      </c>
      <c r="BQ49" s="45" t="s">
        <v>2</v>
      </c>
      <c r="BR49" s="45" t="s">
        <v>1284</v>
      </c>
      <c r="BS49" s="45" t="s">
        <v>1501</v>
      </c>
      <c r="BT49" s="45" t="s">
        <v>1062</v>
      </c>
      <c r="BU49" s="45" t="s">
        <v>15</v>
      </c>
      <c r="BW49" s="48">
        <v>0</v>
      </c>
    </row>
    <row r="50" spans="1:75" x14ac:dyDescent="0.3">
      <c r="A50" s="45" t="s">
        <v>1283</v>
      </c>
      <c r="B50" s="45" t="s">
        <v>1482</v>
      </c>
      <c r="C50" s="45" t="s">
        <v>2088</v>
      </c>
      <c r="D50" s="45" t="s">
        <v>145</v>
      </c>
      <c r="E50" s="45" t="s">
        <v>4</v>
      </c>
      <c r="F50" s="45"/>
      <c r="G50" s="8" t="s">
        <v>408</v>
      </c>
      <c r="H50" s="1">
        <v>0</v>
      </c>
      <c r="I50" s="2" t="s">
        <v>1</v>
      </c>
      <c r="J50" s="2" t="s">
        <v>471</v>
      </c>
      <c r="K50" s="2" t="s">
        <v>726</v>
      </c>
      <c r="L50" s="45" t="s">
        <v>1232</v>
      </c>
      <c r="M50" s="2" t="s">
        <v>25</v>
      </c>
      <c r="N50" s="66"/>
      <c r="O50" s="48">
        <v>0</v>
      </c>
      <c r="P50" s="3" t="s">
        <v>423</v>
      </c>
      <c r="Q50" s="3">
        <f>N13</f>
        <v>695704188</v>
      </c>
      <c r="R50" s="48">
        <v>0</v>
      </c>
      <c r="S50" s="45" t="s">
        <v>2</v>
      </c>
      <c r="T50" s="45" t="s">
        <v>469</v>
      </c>
      <c r="U50" s="45" t="s">
        <v>722</v>
      </c>
      <c r="V50" s="45" t="s">
        <v>1067</v>
      </c>
      <c r="W50" s="45" t="s">
        <v>22</v>
      </c>
      <c r="Y50" s="48">
        <v>0</v>
      </c>
      <c r="AB50" s="48">
        <v>0</v>
      </c>
      <c r="AC50" s="45" t="s">
        <v>1</v>
      </c>
      <c r="AD50" s="45" t="s">
        <v>2476</v>
      </c>
      <c r="AE50" s="45" t="s">
        <v>726</v>
      </c>
      <c r="AF50" s="45" t="s">
        <v>2362</v>
      </c>
      <c r="AG50" s="45" t="s">
        <v>25</v>
      </c>
      <c r="AI50" s="48">
        <v>0</v>
      </c>
      <c r="AL50" s="48">
        <v>0</v>
      </c>
      <c r="AM50" s="45" t="s">
        <v>1</v>
      </c>
      <c r="AN50" s="45" t="s">
        <v>461</v>
      </c>
      <c r="AO50" s="45" t="s">
        <v>1503</v>
      </c>
      <c r="AP50" s="45" t="s">
        <v>2344</v>
      </c>
      <c r="AQ50" s="45" t="s">
        <v>289</v>
      </c>
      <c r="AS50" s="48">
        <v>0</v>
      </c>
      <c r="AV50" s="48">
        <v>3000000</v>
      </c>
      <c r="AW50" s="45" t="s">
        <v>1</v>
      </c>
      <c r="AX50" s="45" t="s">
        <v>1284</v>
      </c>
      <c r="AY50" s="45" t="s">
        <v>2734</v>
      </c>
      <c r="AZ50" s="45" t="s">
        <v>2347</v>
      </c>
      <c r="BA50" s="45" t="s">
        <v>17</v>
      </c>
      <c r="BC50" s="48">
        <v>0</v>
      </c>
      <c r="BF50" s="48">
        <v>953864</v>
      </c>
      <c r="BG50" s="45" t="s">
        <v>1</v>
      </c>
      <c r="BH50" s="45" t="s">
        <v>461</v>
      </c>
      <c r="BI50" s="45" t="s">
        <v>1503</v>
      </c>
      <c r="BJ50" s="45" t="s">
        <v>2345</v>
      </c>
      <c r="BK50" s="45" t="s">
        <v>289</v>
      </c>
      <c r="BM50" s="48">
        <v>0</v>
      </c>
      <c r="BP50" s="48">
        <v>1883094.06</v>
      </c>
      <c r="BQ50" s="45" t="s">
        <v>1</v>
      </c>
      <c r="BR50" s="45" t="s">
        <v>461</v>
      </c>
      <c r="BS50" s="45" t="s">
        <v>1503</v>
      </c>
      <c r="BT50" s="45" t="s">
        <v>1229</v>
      </c>
      <c r="BU50" s="45" t="s">
        <v>289</v>
      </c>
      <c r="BW50" s="48">
        <v>0</v>
      </c>
    </row>
    <row r="51" spans="1:75" x14ac:dyDescent="0.3">
      <c r="A51" s="45" t="s">
        <v>1283</v>
      </c>
      <c r="B51" s="45" t="s">
        <v>2966</v>
      </c>
      <c r="C51" s="45" t="s">
        <v>3047</v>
      </c>
      <c r="D51" s="45" t="s">
        <v>12</v>
      </c>
      <c r="E51" s="45" t="s">
        <v>2</v>
      </c>
      <c r="F51" s="45"/>
      <c r="H51" s="1">
        <v>0</v>
      </c>
      <c r="I51" s="2" t="s">
        <v>1</v>
      </c>
      <c r="J51" s="2" t="s">
        <v>471</v>
      </c>
      <c r="K51" s="2" t="s">
        <v>726</v>
      </c>
      <c r="L51" s="45" t="s">
        <v>1233</v>
      </c>
      <c r="M51" s="2" t="s">
        <v>25</v>
      </c>
      <c r="O51" s="48">
        <v>0</v>
      </c>
      <c r="R51" s="48">
        <v>0</v>
      </c>
      <c r="S51" s="45" t="s">
        <v>1</v>
      </c>
      <c r="T51" s="45" t="s">
        <v>470</v>
      </c>
      <c r="U51" s="45" t="s">
        <v>723</v>
      </c>
      <c r="V51" s="45" t="s">
        <v>1230</v>
      </c>
      <c r="W51" s="45" t="s">
        <v>23</v>
      </c>
      <c r="Y51" s="48">
        <v>0</v>
      </c>
      <c r="AB51" s="48">
        <v>338730</v>
      </c>
      <c r="AC51" s="45" t="s">
        <v>2</v>
      </c>
      <c r="AD51" s="45" t="s">
        <v>2476</v>
      </c>
      <c r="AE51" s="45" t="s">
        <v>726</v>
      </c>
      <c r="AF51" s="45" t="s">
        <v>1069</v>
      </c>
      <c r="AG51" s="45" t="s">
        <v>25</v>
      </c>
      <c r="AI51" s="48">
        <v>0</v>
      </c>
      <c r="AL51" s="48">
        <v>0</v>
      </c>
      <c r="AM51" s="45" t="s">
        <v>1</v>
      </c>
      <c r="AN51" s="45" t="s">
        <v>461</v>
      </c>
      <c r="AO51" s="45" t="s">
        <v>1503</v>
      </c>
      <c r="AP51" s="45" t="s">
        <v>2345</v>
      </c>
      <c r="AQ51" s="45" t="s">
        <v>289</v>
      </c>
      <c r="AS51" s="48">
        <v>0</v>
      </c>
      <c r="AV51" s="48">
        <v>2000000</v>
      </c>
      <c r="AW51" s="45" t="s">
        <v>1</v>
      </c>
      <c r="AX51" s="45" t="s">
        <v>1284</v>
      </c>
      <c r="AY51" s="45" t="s">
        <v>2735</v>
      </c>
      <c r="AZ51" s="45" t="s">
        <v>2347</v>
      </c>
      <c r="BA51" s="45" t="s">
        <v>15</v>
      </c>
      <c r="BC51" s="48">
        <v>0</v>
      </c>
      <c r="BF51" s="48">
        <v>26409800</v>
      </c>
      <c r="BG51" s="45" t="s">
        <v>1</v>
      </c>
      <c r="BH51" s="45" t="s">
        <v>461</v>
      </c>
      <c r="BI51" s="45" t="s">
        <v>2855</v>
      </c>
      <c r="BJ51" s="45" t="s">
        <v>2348</v>
      </c>
      <c r="BK51" s="45" t="s">
        <v>289</v>
      </c>
      <c r="BM51" s="48">
        <v>0</v>
      </c>
      <c r="BP51" s="48">
        <v>61000</v>
      </c>
      <c r="BQ51" s="45" t="s">
        <v>1</v>
      </c>
      <c r="BR51" s="45" t="s">
        <v>461</v>
      </c>
      <c r="BS51" s="45" t="s">
        <v>1502</v>
      </c>
      <c r="BT51" s="45" t="s">
        <v>1229</v>
      </c>
      <c r="BU51" s="45" t="s">
        <v>290</v>
      </c>
      <c r="BW51" s="48">
        <v>2482.3200000000002</v>
      </c>
    </row>
    <row r="52" spans="1:75" x14ac:dyDescent="0.3">
      <c r="A52" s="45" t="s">
        <v>1283</v>
      </c>
      <c r="B52" s="45" t="s">
        <v>1483</v>
      </c>
      <c r="C52" s="45" t="s">
        <v>2089</v>
      </c>
      <c r="D52" s="45" t="s">
        <v>8</v>
      </c>
      <c r="E52" s="45" t="s">
        <v>3</v>
      </c>
      <c r="F52" s="45"/>
      <c r="H52" s="1">
        <v>0</v>
      </c>
      <c r="I52" s="2" t="s">
        <v>2</v>
      </c>
      <c r="J52" s="2" t="s">
        <v>471</v>
      </c>
      <c r="K52" s="2" t="s">
        <v>726</v>
      </c>
      <c r="L52" s="45" t="s">
        <v>1069</v>
      </c>
      <c r="M52" s="2" t="s">
        <v>25</v>
      </c>
      <c r="O52" s="48">
        <v>0</v>
      </c>
      <c r="R52" s="48">
        <v>0</v>
      </c>
      <c r="S52" s="45" t="s">
        <v>1</v>
      </c>
      <c r="T52" s="45" t="s">
        <v>470</v>
      </c>
      <c r="U52" s="45" t="s">
        <v>724</v>
      </c>
      <c r="V52" s="45" t="s">
        <v>1230</v>
      </c>
      <c r="W52" s="45" t="s">
        <v>24</v>
      </c>
      <c r="Y52" s="48">
        <v>0</v>
      </c>
      <c r="AB52" s="48">
        <v>0</v>
      </c>
      <c r="AC52" s="45" t="s">
        <v>1</v>
      </c>
      <c r="AD52" s="45" t="s">
        <v>2476</v>
      </c>
      <c r="AE52" s="45" t="s">
        <v>726</v>
      </c>
      <c r="AF52" s="45" t="s">
        <v>1233</v>
      </c>
      <c r="AG52" s="45" t="s">
        <v>25</v>
      </c>
      <c r="AI52" s="48">
        <v>0</v>
      </c>
      <c r="AL52" s="48">
        <v>7560000</v>
      </c>
      <c r="AM52" s="45" t="s">
        <v>1</v>
      </c>
      <c r="AN52" s="45" t="s">
        <v>1286</v>
      </c>
      <c r="AO52" s="45" t="s">
        <v>712</v>
      </c>
      <c r="AP52" s="45" t="s">
        <v>1231</v>
      </c>
      <c r="AQ52" s="45" t="s">
        <v>17</v>
      </c>
      <c r="AS52" s="48">
        <v>156562.44</v>
      </c>
      <c r="AV52" s="48">
        <v>663582</v>
      </c>
      <c r="AW52" s="45" t="s">
        <v>2</v>
      </c>
      <c r="AX52" s="45" t="s">
        <v>1284</v>
      </c>
      <c r="AY52" s="45" t="s">
        <v>1501</v>
      </c>
      <c r="AZ52" s="45" t="s">
        <v>1062</v>
      </c>
      <c r="BA52" s="45" t="s">
        <v>15</v>
      </c>
      <c r="BC52" s="48">
        <v>221783.75</v>
      </c>
      <c r="BF52" s="48">
        <v>40643786</v>
      </c>
      <c r="BG52" s="45" t="s">
        <v>2</v>
      </c>
      <c r="BH52" s="45" t="s">
        <v>461</v>
      </c>
      <c r="BI52" s="45" t="s">
        <v>2856</v>
      </c>
      <c r="BJ52" s="45" t="s">
        <v>2094</v>
      </c>
      <c r="BK52" s="45" t="s">
        <v>351</v>
      </c>
      <c r="BM52" s="48">
        <v>23238.84</v>
      </c>
      <c r="BP52" s="48">
        <v>592260.89</v>
      </c>
      <c r="BQ52" s="45" t="s">
        <v>1</v>
      </c>
      <c r="BR52" s="45" t="s">
        <v>461</v>
      </c>
      <c r="BS52" s="45" t="s">
        <v>1503</v>
      </c>
      <c r="BT52" s="45" t="s">
        <v>2344</v>
      </c>
      <c r="BU52" s="45" t="s">
        <v>289</v>
      </c>
      <c r="BW52" s="48">
        <v>0</v>
      </c>
    </row>
    <row r="53" spans="1:75" x14ac:dyDescent="0.3">
      <c r="A53" s="45" t="s">
        <v>1283</v>
      </c>
      <c r="B53" s="45" t="s">
        <v>1484</v>
      </c>
      <c r="C53" s="45" t="s">
        <v>2089</v>
      </c>
      <c r="D53" s="45" t="s">
        <v>308</v>
      </c>
      <c r="E53" s="45" t="s">
        <v>3</v>
      </c>
      <c r="F53" s="45"/>
      <c r="H53" s="1">
        <v>265898</v>
      </c>
      <c r="I53" s="2" t="s">
        <v>1</v>
      </c>
      <c r="J53" s="2" t="s">
        <v>472</v>
      </c>
      <c r="K53" s="2" t="s">
        <v>727</v>
      </c>
      <c r="L53" s="45" t="s">
        <v>1230</v>
      </c>
      <c r="M53" s="2" t="s">
        <v>18</v>
      </c>
      <c r="O53" s="48">
        <v>0</v>
      </c>
      <c r="R53" s="48">
        <v>0</v>
      </c>
      <c r="S53" s="45" t="s">
        <v>2</v>
      </c>
      <c r="T53" s="45" t="s">
        <v>470</v>
      </c>
      <c r="U53" s="45" t="s">
        <v>725</v>
      </c>
      <c r="V53" s="45" t="s">
        <v>1068</v>
      </c>
      <c r="W53" s="45" t="s">
        <v>24</v>
      </c>
      <c r="Y53" s="48">
        <v>0</v>
      </c>
      <c r="AB53" s="48">
        <v>33000000</v>
      </c>
      <c r="AC53" s="45" t="s">
        <v>2</v>
      </c>
      <c r="AD53" s="45" t="s">
        <v>466</v>
      </c>
      <c r="AE53" s="45" t="s">
        <v>719</v>
      </c>
      <c r="AF53" s="45" t="s">
        <v>1064</v>
      </c>
      <c r="AG53" s="45" t="s">
        <v>18</v>
      </c>
      <c r="AI53" s="48">
        <v>0</v>
      </c>
      <c r="AL53" s="48">
        <v>8000000</v>
      </c>
      <c r="AM53" s="45" t="s">
        <v>1</v>
      </c>
      <c r="AN53" s="45" t="s">
        <v>1286</v>
      </c>
      <c r="AO53" s="45" t="s">
        <v>2664</v>
      </c>
      <c r="AP53" s="45" t="s">
        <v>2095</v>
      </c>
      <c r="AQ53" s="45" t="s">
        <v>145</v>
      </c>
      <c r="AS53" s="48">
        <v>0</v>
      </c>
      <c r="AV53" s="48">
        <v>1722434</v>
      </c>
      <c r="AW53" s="45" t="s">
        <v>2</v>
      </c>
      <c r="AX53" s="45" t="s">
        <v>460</v>
      </c>
      <c r="AY53" s="45" t="s">
        <v>709</v>
      </c>
      <c r="AZ53" s="45" t="s">
        <v>1060</v>
      </c>
      <c r="BA53" s="45" t="s">
        <v>15</v>
      </c>
      <c r="BC53" s="48">
        <v>399347.46</v>
      </c>
      <c r="BF53" s="48">
        <v>25000000</v>
      </c>
      <c r="BG53" s="45" t="s">
        <v>2</v>
      </c>
      <c r="BH53" s="45" t="s">
        <v>461</v>
      </c>
      <c r="BI53" s="45" t="s">
        <v>1502</v>
      </c>
      <c r="BJ53" s="45" t="s">
        <v>2094</v>
      </c>
      <c r="BK53" s="45" t="s">
        <v>290</v>
      </c>
      <c r="BM53" s="48">
        <v>0</v>
      </c>
      <c r="BP53" s="48">
        <v>515622</v>
      </c>
      <c r="BQ53" s="45" t="s">
        <v>1</v>
      </c>
      <c r="BR53" s="45" t="s">
        <v>461</v>
      </c>
      <c r="BS53" s="45" t="s">
        <v>1503</v>
      </c>
      <c r="BT53" s="45" t="s">
        <v>2345</v>
      </c>
      <c r="BU53" s="45" t="s">
        <v>289</v>
      </c>
      <c r="BW53" s="48">
        <v>0</v>
      </c>
    </row>
    <row r="54" spans="1:75" x14ac:dyDescent="0.3">
      <c r="A54" s="45" t="s">
        <v>1283</v>
      </c>
      <c r="B54" s="45" t="s">
        <v>1485</v>
      </c>
      <c r="C54" s="45" t="s">
        <v>2089</v>
      </c>
      <c r="D54" s="45" t="s">
        <v>309</v>
      </c>
      <c r="E54" s="45" t="s">
        <v>3</v>
      </c>
      <c r="F54" s="45"/>
      <c r="H54" s="1">
        <v>12193685</v>
      </c>
      <c r="I54" s="2" t="s">
        <v>1</v>
      </c>
      <c r="J54" s="2" t="s">
        <v>473</v>
      </c>
      <c r="K54" s="2" t="s">
        <v>728</v>
      </c>
      <c r="L54" s="45" t="s">
        <v>1234</v>
      </c>
      <c r="M54" s="2" t="s">
        <v>18</v>
      </c>
      <c r="O54" s="48">
        <v>0</v>
      </c>
      <c r="R54" s="48">
        <v>0</v>
      </c>
      <c r="S54" s="45" t="s">
        <v>1</v>
      </c>
      <c r="T54" s="45" t="s">
        <v>471</v>
      </c>
      <c r="U54" s="45" t="s">
        <v>726</v>
      </c>
      <c r="V54" s="45" t="s">
        <v>1232</v>
      </c>
      <c r="W54" s="45" t="s">
        <v>25</v>
      </c>
      <c r="Y54" s="48">
        <v>0</v>
      </c>
      <c r="AB54" s="48">
        <v>11000000</v>
      </c>
      <c r="AC54" s="45" t="s">
        <v>1</v>
      </c>
      <c r="AD54" s="45" t="s">
        <v>466</v>
      </c>
      <c r="AE54" s="45" t="s">
        <v>719</v>
      </c>
      <c r="AF54" s="45" t="s">
        <v>145</v>
      </c>
      <c r="AG54" s="45" t="s">
        <v>145</v>
      </c>
      <c r="AI54" s="48">
        <v>0</v>
      </c>
      <c r="AL54" s="48">
        <v>793814</v>
      </c>
      <c r="AM54" s="45" t="s">
        <v>2</v>
      </c>
      <c r="AN54" s="45" t="s">
        <v>1286</v>
      </c>
      <c r="AO54" s="45" t="s">
        <v>711</v>
      </c>
      <c r="AP54" s="45" t="s">
        <v>1060</v>
      </c>
      <c r="AQ54" s="45" t="s">
        <v>14</v>
      </c>
      <c r="AS54" s="48">
        <v>50820.42</v>
      </c>
      <c r="AV54" s="48">
        <v>0</v>
      </c>
      <c r="AW54" s="45" t="s">
        <v>1</v>
      </c>
      <c r="AX54" s="45" t="s">
        <v>460</v>
      </c>
      <c r="AY54" s="45" t="s">
        <v>708</v>
      </c>
      <c r="AZ54" s="45" t="s">
        <v>1230</v>
      </c>
      <c r="BA54" s="45" t="s">
        <v>15</v>
      </c>
      <c r="BC54" s="48">
        <v>3974.58</v>
      </c>
      <c r="BF54" s="48">
        <v>0</v>
      </c>
      <c r="BG54" s="45" t="s">
        <v>1</v>
      </c>
      <c r="BH54" s="45" t="s">
        <v>461</v>
      </c>
      <c r="BI54" s="45" t="s">
        <v>1504</v>
      </c>
      <c r="BJ54" s="45" t="s">
        <v>1229</v>
      </c>
      <c r="BK54" s="45" t="s">
        <v>29</v>
      </c>
      <c r="BM54" s="48">
        <v>5367.23</v>
      </c>
      <c r="BP54" s="48">
        <v>15513886.960000001</v>
      </c>
      <c r="BQ54" s="45" t="s">
        <v>1</v>
      </c>
      <c r="BR54" s="45" t="s">
        <v>461</v>
      </c>
      <c r="BS54" s="45" t="s">
        <v>1506</v>
      </c>
      <c r="BT54" s="45" t="s">
        <v>2348</v>
      </c>
      <c r="BU54" s="45" t="s">
        <v>289</v>
      </c>
      <c r="BW54" s="48">
        <v>0</v>
      </c>
    </row>
    <row r="55" spans="1:75" x14ac:dyDescent="0.3">
      <c r="A55" s="45" t="s">
        <v>1283</v>
      </c>
      <c r="B55" s="45" t="s">
        <v>1486</v>
      </c>
      <c r="C55" s="45" t="s">
        <v>2089</v>
      </c>
      <c r="D55" s="45" t="s">
        <v>310</v>
      </c>
      <c r="E55" s="45" t="s">
        <v>3</v>
      </c>
      <c r="F55" s="45"/>
      <c r="H55" s="1">
        <v>18264804</v>
      </c>
      <c r="I55" s="2" t="s">
        <v>2</v>
      </c>
      <c r="J55" s="2" t="s">
        <v>473</v>
      </c>
      <c r="K55" s="2" t="s">
        <v>729</v>
      </c>
      <c r="L55" s="45" t="s">
        <v>1070</v>
      </c>
      <c r="M55" s="2" t="s">
        <v>18</v>
      </c>
      <c r="O55" s="48">
        <v>0</v>
      </c>
      <c r="R55" s="48">
        <v>0</v>
      </c>
      <c r="S55" s="45" t="s">
        <v>1</v>
      </c>
      <c r="T55" s="45" t="s">
        <v>471</v>
      </c>
      <c r="U55" s="45" t="s">
        <v>726</v>
      </c>
      <c r="V55" s="45" t="s">
        <v>1233</v>
      </c>
      <c r="W55" s="45" t="s">
        <v>25</v>
      </c>
      <c r="Y55" s="48">
        <v>0</v>
      </c>
      <c r="AB55" s="48">
        <v>1734896</v>
      </c>
      <c r="AC55" s="45" t="s">
        <v>1</v>
      </c>
      <c r="AD55" s="45" t="s">
        <v>2477</v>
      </c>
      <c r="AE55" s="45" t="s">
        <v>723</v>
      </c>
      <c r="AF55" s="45" t="s">
        <v>1230</v>
      </c>
      <c r="AG55" s="45" t="s">
        <v>23</v>
      </c>
      <c r="AI55" s="48">
        <v>0</v>
      </c>
      <c r="AL55" s="48">
        <v>24387</v>
      </c>
      <c r="AM55" s="45" t="s">
        <v>2</v>
      </c>
      <c r="AN55" s="45" t="s">
        <v>1286</v>
      </c>
      <c r="AO55" s="45" t="s">
        <v>712</v>
      </c>
      <c r="AP55" s="45" t="s">
        <v>1060</v>
      </c>
      <c r="AQ55" s="45" t="s">
        <v>17</v>
      </c>
      <c r="AS55" s="48">
        <v>39241.74</v>
      </c>
      <c r="AV55" s="48">
        <v>1883094</v>
      </c>
      <c r="AW55" s="45" t="s">
        <v>1</v>
      </c>
      <c r="AX55" s="45" t="s">
        <v>461</v>
      </c>
      <c r="AY55" s="45" t="s">
        <v>1503</v>
      </c>
      <c r="AZ55" s="45" t="s">
        <v>1229</v>
      </c>
      <c r="BA55" s="45" t="s">
        <v>289</v>
      </c>
      <c r="BC55" s="48">
        <v>34133.760000000002</v>
      </c>
      <c r="BF55" s="48">
        <v>0</v>
      </c>
      <c r="BG55" s="45" t="s">
        <v>2</v>
      </c>
      <c r="BH55" s="45" t="s">
        <v>461</v>
      </c>
      <c r="BI55" s="45" t="s">
        <v>1503</v>
      </c>
      <c r="BJ55" s="45" t="s">
        <v>1058</v>
      </c>
      <c r="BK55" s="45" t="s">
        <v>289</v>
      </c>
      <c r="BM55" s="48">
        <v>0</v>
      </c>
      <c r="BP55" s="48">
        <v>29502790</v>
      </c>
      <c r="BQ55" s="45" t="s">
        <v>2</v>
      </c>
      <c r="BR55" s="45" t="s">
        <v>461</v>
      </c>
      <c r="BS55" s="45" t="s">
        <v>2856</v>
      </c>
      <c r="BT55" s="45" t="s">
        <v>2094</v>
      </c>
      <c r="BU55" s="45" t="s">
        <v>351</v>
      </c>
      <c r="BW55" s="48">
        <v>0</v>
      </c>
    </row>
    <row r="56" spans="1:75" x14ac:dyDescent="0.3">
      <c r="A56" s="45" t="s">
        <v>1283</v>
      </c>
      <c r="B56" s="45" t="s">
        <v>1487</v>
      </c>
      <c r="C56" s="45" t="s">
        <v>2090</v>
      </c>
      <c r="D56" s="45" t="s">
        <v>376</v>
      </c>
      <c r="E56" s="45" t="s">
        <v>3</v>
      </c>
      <c r="F56" s="45"/>
      <c r="H56" s="1">
        <v>300000</v>
      </c>
      <c r="I56" s="2" t="s">
        <v>2</v>
      </c>
      <c r="J56" s="2" t="s">
        <v>474</v>
      </c>
      <c r="K56" s="2" t="s">
        <v>730</v>
      </c>
      <c r="L56" s="45" t="s">
        <v>1071</v>
      </c>
      <c r="M56" s="2" t="s">
        <v>26</v>
      </c>
      <c r="O56" s="48">
        <v>0</v>
      </c>
      <c r="R56" s="48">
        <v>0</v>
      </c>
      <c r="S56" s="45" t="s">
        <v>2</v>
      </c>
      <c r="T56" s="45" t="s">
        <v>471</v>
      </c>
      <c r="U56" s="45" t="s">
        <v>726</v>
      </c>
      <c r="V56" s="45" t="s">
        <v>1069</v>
      </c>
      <c r="W56" s="45" t="s">
        <v>25</v>
      </c>
      <c r="Y56" s="48">
        <v>0</v>
      </c>
      <c r="AB56" s="48">
        <v>2754338</v>
      </c>
      <c r="AC56" s="45" t="s">
        <v>1</v>
      </c>
      <c r="AD56" s="45" t="s">
        <v>2477</v>
      </c>
      <c r="AE56" s="45" t="s">
        <v>724</v>
      </c>
      <c r="AF56" s="45" t="s">
        <v>1230</v>
      </c>
      <c r="AG56" s="45" t="s">
        <v>24</v>
      </c>
      <c r="AI56" s="48">
        <v>0</v>
      </c>
      <c r="AL56" s="48">
        <v>0</v>
      </c>
      <c r="AM56" s="45" t="s">
        <v>1</v>
      </c>
      <c r="AN56" s="45" t="s">
        <v>1286</v>
      </c>
      <c r="AO56" s="45" t="s">
        <v>2446</v>
      </c>
      <c r="AP56" s="45" t="s">
        <v>145</v>
      </c>
      <c r="AQ56" s="45" t="s">
        <v>145</v>
      </c>
      <c r="AS56" s="48">
        <v>0</v>
      </c>
      <c r="AV56" s="48">
        <v>8612489</v>
      </c>
      <c r="AW56" s="45" t="s">
        <v>1</v>
      </c>
      <c r="AX56" s="45" t="s">
        <v>461</v>
      </c>
      <c r="AY56" s="45" t="s">
        <v>1504</v>
      </c>
      <c r="AZ56" s="45" t="s">
        <v>1229</v>
      </c>
      <c r="BA56" s="45" t="s">
        <v>29</v>
      </c>
      <c r="BC56" s="48">
        <v>0</v>
      </c>
      <c r="BF56" s="48">
        <v>6720234</v>
      </c>
      <c r="BG56" s="45" t="s">
        <v>1</v>
      </c>
      <c r="BH56" s="45" t="s">
        <v>1286</v>
      </c>
      <c r="BI56" s="45" t="s">
        <v>1508</v>
      </c>
      <c r="BJ56" s="45" t="s">
        <v>1231</v>
      </c>
      <c r="BK56" s="45" t="s">
        <v>17</v>
      </c>
      <c r="BM56" s="48">
        <v>616803.07999999996</v>
      </c>
      <c r="BP56" s="48">
        <v>25000000</v>
      </c>
      <c r="BQ56" s="45" t="s">
        <v>2</v>
      </c>
      <c r="BR56" s="45" t="s">
        <v>461</v>
      </c>
      <c r="BS56" s="45" t="s">
        <v>1502</v>
      </c>
      <c r="BT56" s="45" t="s">
        <v>2094</v>
      </c>
      <c r="BU56" s="45" t="s">
        <v>290</v>
      </c>
      <c r="BW56" s="48">
        <v>605.27</v>
      </c>
    </row>
    <row r="57" spans="1:75" x14ac:dyDescent="0.3">
      <c r="A57" s="45" t="s">
        <v>1283</v>
      </c>
      <c r="B57" s="45" t="s">
        <v>1488</v>
      </c>
      <c r="C57" s="45" t="s">
        <v>2091</v>
      </c>
      <c r="D57" s="45" t="s">
        <v>7</v>
      </c>
      <c r="E57" s="45" t="s">
        <v>3</v>
      </c>
      <c r="F57" s="45"/>
      <c r="H57" s="1">
        <v>0</v>
      </c>
      <c r="I57" s="2" t="s">
        <v>2</v>
      </c>
      <c r="J57" s="2" t="s">
        <v>474</v>
      </c>
      <c r="K57" s="2" t="s">
        <v>730</v>
      </c>
      <c r="L57" s="45" t="s">
        <v>1072</v>
      </c>
      <c r="M57" s="2" t="s">
        <v>26</v>
      </c>
      <c r="O57" s="48">
        <v>0</v>
      </c>
      <c r="R57" s="48">
        <v>0</v>
      </c>
      <c r="S57" s="45" t="s">
        <v>1</v>
      </c>
      <c r="T57" s="45" t="s">
        <v>472</v>
      </c>
      <c r="U57" s="45" t="s">
        <v>727</v>
      </c>
      <c r="V57" s="45" t="s">
        <v>1230</v>
      </c>
      <c r="W57" s="45" t="s">
        <v>18</v>
      </c>
      <c r="Y57" s="48">
        <v>0</v>
      </c>
      <c r="AB57" s="48">
        <v>0</v>
      </c>
      <c r="AC57" s="45" t="s">
        <v>2</v>
      </c>
      <c r="AD57" s="45" t="s">
        <v>2477</v>
      </c>
      <c r="AE57" s="45" t="s">
        <v>725</v>
      </c>
      <c r="AF57" s="45" t="s">
        <v>1068</v>
      </c>
      <c r="AG57" s="45" t="s">
        <v>24</v>
      </c>
      <c r="AI57" s="48">
        <v>0</v>
      </c>
      <c r="AL57" s="48">
        <v>60000</v>
      </c>
      <c r="AM57" s="45" t="s">
        <v>1</v>
      </c>
      <c r="AN57" s="45" t="s">
        <v>2476</v>
      </c>
      <c r="AO57" s="45" t="s">
        <v>726</v>
      </c>
      <c r="AP57" s="45" t="s">
        <v>1233</v>
      </c>
      <c r="AQ57" s="45" t="s">
        <v>25</v>
      </c>
      <c r="AS57" s="48">
        <v>0</v>
      </c>
      <c r="AV57" s="48">
        <v>14007963</v>
      </c>
      <c r="AW57" s="45" t="s">
        <v>1</v>
      </c>
      <c r="AX57" s="45" t="s">
        <v>461</v>
      </c>
      <c r="AY57" s="45" t="s">
        <v>1503</v>
      </c>
      <c r="AZ57" s="45" t="s">
        <v>2344</v>
      </c>
      <c r="BA57" s="45" t="s">
        <v>289</v>
      </c>
      <c r="BC57" s="48">
        <v>0</v>
      </c>
      <c r="BF57" s="48">
        <v>0</v>
      </c>
      <c r="BG57" s="45" t="s">
        <v>2</v>
      </c>
      <c r="BH57" s="45" t="s">
        <v>1286</v>
      </c>
      <c r="BI57" s="45" t="s">
        <v>711</v>
      </c>
      <c r="BJ57" s="45" t="s">
        <v>1060</v>
      </c>
      <c r="BK57" s="45" t="s">
        <v>14</v>
      </c>
      <c r="BM57" s="48">
        <v>0</v>
      </c>
      <c r="BP57" s="48">
        <v>0</v>
      </c>
      <c r="BQ57" s="45" t="s">
        <v>1</v>
      </c>
      <c r="BR57" s="45" t="s">
        <v>461</v>
      </c>
      <c r="BS57" s="45" t="s">
        <v>1504</v>
      </c>
      <c r="BT57" s="45" t="s">
        <v>1229</v>
      </c>
      <c r="BU57" s="45" t="s">
        <v>29</v>
      </c>
      <c r="BW57" s="48">
        <v>0</v>
      </c>
    </row>
    <row r="58" spans="1:75" x14ac:dyDescent="0.3">
      <c r="A58" s="45" t="s">
        <v>1283</v>
      </c>
      <c r="B58" s="45" t="s">
        <v>1489</v>
      </c>
      <c r="C58" s="45" t="s">
        <v>2091</v>
      </c>
      <c r="D58" s="45" t="s">
        <v>376</v>
      </c>
      <c r="E58" s="45" t="s">
        <v>3</v>
      </c>
      <c r="F58" s="45"/>
      <c r="H58" s="1">
        <v>0</v>
      </c>
      <c r="I58" s="2" t="s">
        <v>2</v>
      </c>
      <c r="J58" s="2" t="s">
        <v>475</v>
      </c>
      <c r="K58" s="2" t="s">
        <v>731</v>
      </c>
      <c r="L58" s="45" t="s">
        <v>1073</v>
      </c>
      <c r="M58" s="2" t="s">
        <v>27</v>
      </c>
      <c r="O58" s="48">
        <v>0</v>
      </c>
      <c r="R58" s="48">
        <v>21499080</v>
      </c>
      <c r="S58" s="45" t="s">
        <v>1</v>
      </c>
      <c r="T58" s="45" t="s">
        <v>2423</v>
      </c>
      <c r="U58" s="45" t="s">
        <v>728</v>
      </c>
      <c r="V58" s="45" t="s">
        <v>1234</v>
      </c>
      <c r="W58" s="45" t="s">
        <v>18</v>
      </c>
      <c r="Y58" s="48">
        <v>0</v>
      </c>
      <c r="AB58" s="48">
        <v>9940876</v>
      </c>
      <c r="AC58" s="45" t="s">
        <v>1</v>
      </c>
      <c r="AD58" s="45" t="s">
        <v>2478</v>
      </c>
      <c r="AE58" s="45" t="s">
        <v>728</v>
      </c>
      <c r="AF58" s="45" t="s">
        <v>1234</v>
      </c>
      <c r="AG58" s="45" t="s">
        <v>18</v>
      </c>
      <c r="AI58" s="48">
        <v>0</v>
      </c>
      <c r="AL58" s="48">
        <v>54490</v>
      </c>
      <c r="AM58" s="45" t="s">
        <v>1</v>
      </c>
      <c r="AN58" s="45" t="s">
        <v>2476</v>
      </c>
      <c r="AO58" s="45" t="s">
        <v>726</v>
      </c>
      <c r="AP58" s="45" t="s">
        <v>2362</v>
      </c>
      <c r="AQ58" s="45" t="s">
        <v>25</v>
      </c>
      <c r="AS58" s="48">
        <v>0</v>
      </c>
      <c r="AV58" s="48">
        <v>13410340</v>
      </c>
      <c r="AW58" s="45" t="s">
        <v>1</v>
      </c>
      <c r="AX58" s="45" t="s">
        <v>461</v>
      </c>
      <c r="AY58" s="45" t="s">
        <v>1503</v>
      </c>
      <c r="AZ58" s="45" t="s">
        <v>2345</v>
      </c>
      <c r="BA58" s="45" t="s">
        <v>289</v>
      </c>
      <c r="BC58" s="48">
        <v>0</v>
      </c>
      <c r="BF58" s="48">
        <v>0</v>
      </c>
      <c r="BG58" s="45" t="s">
        <v>2</v>
      </c>
      <c r="BH58" s="45" t="s">
        <v>1286</v>
      </c>
      <c r="BI58" s="45" t="s">
        <v>712</v>
      </c>
      <c r="BJ58" s="45" t="s">
        <v>1060</v>
      </c>
      <c r="BK58" s="45" t="s">
        <v>17</v>
      </c>
      <c r="BM58" s="48">
        <v>0</v>
      </c>
      <c r="BP58" s="48">
        <v>0</v>
      </c>
      <c r="BQ58" s="45" t="s">
        <v>2</v>
      </c>
      <c r="BR58" s="45" t="s">
        <v>461</v>
      </c>
      <c r="BS58" s="45" t="s">
        <v>1503</v>
      </c>
      <c r="BT58" s="45" t="s">
        <v>1058</v>
      </c>
      <c r="BU58" s="45" t="s">
        <v>289</v>
      </c>
      <c r="BW58" s="48">
        <v>49580.88</v>
      </c>
    </row>
    <row r="59" spans="1:75" x14ac:dyDescent="0.3">
      <c r="A59" s="45" t="s">
        <v>1283</v>
      </c>
      <c r="B59" s="45" t="s">
        <v>1490</v>
      </c>
      <c r="C59" s="45" t="s">
        <v>2092</v>
      </c>
      <c r="D59" s="45" t="s">
        <v>2093</v>
      </c>
      <c r="E59" s="45" t="s">
        <v>3</v>
      </c>
      <c r="F59" s="45"/>
      <c r="H59" s="1">
        <v>0</v>
      </c>
      <c r="I59" s="2" t="s">
        <v>3</v>
      </c>
      <c r="J59" s="2" t="s">
        <v>476</v>
      </c>
      <c r="K59" s="2" t="s">
        <v>732</v>
      </c>
      <c r="L59" s="45" t="s">
        <v>1074</v>
      </c>
      <c r="M59" s="2" t="s">
        <v>28</v>
      </c>
      <c r="O59" s="48">
        <v>0</v>
      </c>
      <c r="R59" s="48">
        <v>0</v>
      </c>
      <c r="S59" s="45" t="s">
        <v>2</v>
      </c>
      <c r="T59" s="45" t="s">
        <v>2423</v>
      </c>
      <c r="U59" s="45" t="s">
        <v>729</v>
      </c>
      <c r="V59" s="45" t="s">
        <v>1070</v>
      </c>
      <c r="W59" s="45" t="s">
        <v>18</v>
      </c>
      <c r="Y59" s="48">
        <v>0</v>
      </c>
      <c r="AB59" s="48">
        <v>2814811</v>
      </c>
      <c r="AC59" s="45" t="s">
        <v>1</v>
      </c>
      <c r="AD59" s="45" t="s">
        <v>2478</v>
      </c>
      <c r="AE59" s="45" t="s">
        <v>728</v>
      </c>
      <c r="AF59" s="45" t="s">
        <v>1233</v>
      </c>
      <c r="AG59" s="45" t="s">
        <v>18</v>
      </c>
      <c r="AI59" s="48">
        <v>0</v>
      </c>
      <c r="AL59" s="48">
        <v>7607427</v>
      </c>
      <c r="AM59" s="45" t="s">
        <v>2</v>
      </c>
      <c r="AN59" s="45" t="s">
        <v>2476</v>
      </c>
      <c r="AO59" s="45" t="s">
        <v>726</v>
      </c>
      <c r="AP59" s="45" t="s">
        <v>1069</v>
      </c>
      <c r="AQ59" s="45" t="s">
        <v>25</v>
      </c>
      <c r="AS59" s="48">
        <v>0</v>
      </c>
      <c r="AV59" s="48">
        <v>22854028</v>
      </c>
      <c r="AW59" s="45" t="s">
        <v>2</v>
      </c>
      <c r="AX59" s="45" t="s">
        <v>461</v>
      </c>
      <c r="AY59" s="45" t="s">
        <v>1503</v>
      </c>
      <c r="AZ59" s="45" t="s">
        <v>1058</v>
      </c>
      <c r="BA59" s="45" t="s">
        <v>289</v>
      </c>
      <c r="BC59" s="48">
        <v>0</v>
      </c>
      <c r="BF59" s="48">
        <v>8000000</v>
      </c>
      <c r="BG59" s="45" t="s">
        <v>1</v>
      </c>
      <c r="BH59" s="45" t="s">
        <v>1286</v>
      </c>
      <c r="BI59" s="45" t="s">
        <v>1509</v>
      </c>
      <c r="BJ59" s="45" t="s">
        <v>2095</v>
      </c>
      <c r="BK59" s="45" t="s">
        <v>145</v>
      </c>
      <c r="BM59" s="48">
        <v>0</v>
      </c>
      <c r="BP59" s="48">
        <v>3677679.07</v>
      </c>
      <c r="BQ59" s="45" t="s">
        <v>1</v>
      </c>
      <c r="BR59" s="45" t="s">
        <v>1286</v>
      </c>
      <c r="BS59" s="45" t="s">
        <v>1508</v>
      </c>
      <c r="BT59" s="45" t="s">
        <v>1231</v>
      </c>
      <c r="BU59" s="45" t="s">
        <v>17</v>
      </c>
      <c r="BW59" s="48">
        <v>0</v>
      </c>
    </row>
    <row r="60" spans="1:75" x14ac:dyDescent="0.3">
      <c r="A60" s="45" t="s">
        <v>1283</v>
      </c>
      <c r="B60" s="45" t="s">
        <v>1491</v>
      </c>
      <c r="C60" s="45" t="s">
        <v>2092</v>
      </c>
      <c r="D60" s="45" t="s">
        <v>310</v>
      </c>
      <c r="E60" s="45" t="s">
        <v>3</v>
      </c>
      <c r="F60" s="45"/>
      <c r="H60" s="1">
        <v>1100000</v>
      </c>
      <c r="I60" s="2" t="s">
        <v>2</v>
      </c>
      <c r="J60" s="2" t="s">
        <v>477</v>
      </c>
      <c r="K60" s="2" t="s">
        <v>733</v>
      </c>
      <c r="L60" s="45" t="s">
        <v>1075</v>
      </c>
      <c r="M60" s="2" t="s">
        <v>29</v>
      </c>
      <c r="O60" s="48">
        <v>0</v>
      </c>
      <c r="R60" s="48">
        <v>700000</v>
      </c>
      <c r="S60" s="45" t="s">
        <v>2</v>
      </c>
      <c r="T60" s="45" t="s">
        <v>474</v>
      </c>
      <c r="U60" s="45" t="s">
        <v>730</v>
      </c>
      <c r="V60" s="45" t="s">
        <v>1071</v>
      </c>
      <c r="W60" s="45" t="s">
        <v>26</v>
      </c>
      <c r="Y60" s="48">
        <v>0</v>
      </c>
      <c r="AB60" s="48">
        <v>3254657</v>
      </c>
      <c r="AC60" s="45" t="s">
        <v>2</v>
      </c>
      <c r="AD60" s="45" t="s">
        <v>2478</v>
      </c>
      <c r="AE60" s="45" t="s">
        <v>728</v>
      </c>
      <c r="AF60" s="45" t="s">
        <v>1069</v>
      </c>
      <c r="AG60" s="45" t="s">
        <v>18</v>
      </c>
      <c r="AI60" s="48">
        <v>0</v>
      </c>
      <c r="AL60" s="48">
        <v>0</v>
      </c>
      <c r="AM60" s="45" t="s">
        <v>1</v>
      </c>
      <c r="AN60" s="45" t="s">
        <v>2476</v>
      </c>
      <c r="AO60" s="45" t="s">
        <v>726</v>
      </c>
      <c r="AP60" s="45" t="s">
        <v>1232</v>
      </c>
      <c r="AQ60" s="45" t="s">
        <v>25</v>
      </c>
      <c r="AS60" s="48">
        <v>0</v>
      </c>
      <c r="AV60" s="48">
        <v>0</v>
      </c>
      <c r="AW60" s="45" t="s">
        <v>1</v>
      </c>
      <c r="AX60" s="45" t="s">
        <v>461</v>
      </c>
      <c r="AY60" s="45" t="s">
        <v>2663</v>
      </c>
      <c r="AZ60" s="45" t="s">
        <v>145</v>
      </c>
      <c r="BA60" s="45" t="s">
        <v>145</v>
      </c>
      <c r="BC60" s="48">
        <v>0</v>
      </c>
      <c r="BF60" s="48">
        <v>14321096</v>
      </c>
      <c r="BG60" s="45" t="s">
        <v>1</v>
      </c>
      <c r="BH60" s="45" t="s">
        <v>2478</v>
      </c>
      <c r="BI60" s="45" t="s">
        <v>728</v>
      </c>
      <c r="BJ60" s="45" t="s">
        <v>1234</v>
      </c>
      <c r="BK60" s="45" t="s">
        <v>352</v>
      </c>
      <c r="BM60" s="48">
        <v>0</v>
      </c>
      <c r="BP60" s="48">
        <v>0</v>
      </c>
      <c r="BQ60" s="45" t="s">
        <v>2</v>
      </c>
      <c r="BR60" s="45" t="s">
        <v>1286</v>
      </c>
      <c r="BS60" s="45" t="s">
        <v>711</v>
      </c>
      <c r="BT60" s="45" t="s">
        <v>1060</v>
      </c>
      <c r="BU60" s="45" t="s">
        <v>14</v>
      </c>
      <c r="BW60" s="48">
        <v>0</v>
      </c>
    </row>
    <row r="61" spans="1:75" x14ac:dyDescent="0.3">
      <c r="A61" s="45" t="s">
        <v>1283</v>
      </c>
      <c r="B61" s="45" t="s">
        <v>2967</v>
      </c>
      <c r="C61" s="45" t="s">
        <v>3048</v>
      </c>
      <c r="D61" s="45" t="s">
        <v>47</v>
      </c>
      <c r="E61" s="45" t="s">
        <v>2</v>
      </c>
      <c r="F61" s="45"/>
      <c r="H61" s="1">
        <v>0</v>
      </c>
      <c r="I61" s="2" t="s">
        <v>2</v>
      </c>
      <c r="J61" s="2" t="s">
        <v>478</v>
      </c>
      <c r="K61" s="2" t="s">
        <v>734</v>
      </c>
      <c r="L61" s="45" t="s">
        <v>1076</v>
      </c>
      <c r="M61" s="2" t="s">
        <v>8</v>
      </c>
      <c r="O61" s="48">
        <v>0</v>
      </c>
      <c r="R61" s="48">
        <v>4000000</v>
      </c>
      <c r="S61" s="45" t="s">
        <v>2</v>
      </c>
      <c r="T61" s="45" t="s">
        <v>474</v>
      </c>
      <c r="U61" s="45" t="s">
        <v>730</v>
      </c>
      <c r="V61" s="45" t="s">
        <v>1072</v>
      </c>
      <c r="W61" s="45" t="s">
        <v>26</v>
      </c>
      <c r="Y61" s="48">
        <v>0</v>
      </c>
      <c r="AB61" s="48">
        <v>0</v>
      </c>
      <c r="AC61" s="45" t="s">
        <v>1</v>
      </c>
      <c r="AD61" s="45" t="s">
        <v>2478</v>
      </c>
      <c r="AE61" s="45" t="s">
        <v>728</v>
      </c>
      <c r="AF61" s="45" t="s">
        <v>1234</v>
      </c>
      <c r="AG61" s="45" t="s">
        <v>20</v>
      </c>
      <c r="AI61" s="48">
        <v>14282034.560000001</v>
      </c>
      <c r="AL61" s="48">
        <v>0</v>
      </c>
      <c r="AM61" s="45" t="s">
        <v>1</v>
      </c>
      <c r="AN61" s="45" t="s">
        <v>466</v>
      </c>
      <c r="AO61" s="45" t="s">
        <v>719</v>
      </c>
      <c r="AP61" s="45" t="s">
        <v>145</v>
      </c>
      <c r="AQ61" s="45" t="s">
        <v>145</v>
      </c>
      <c r="AS61" s="48">
        <v>0</v>
      </c>
      <c r="AV61" s="48">
        <v>6720234</v>
      </c>
      <c r="AW61" s="45" t="s">
        <v>1</v>
      </c>
      <c r="AX61" s="45" t="s">
        <v>1286</v>
      </c>
      <c r="AY61" s="45" t="s">
        <v>712</v>
      </c>
      <c r="AZ61" s="45" t="s">
        <v>1231</v>
      </c>
      <c r="BA61" s="45" t="s">
        <v>17</v>
      </c>
      <c r="BC61" s="48">
        <v>0</v>
      </c>
      <c r="BF61" s="48">
        <v>0</v>
      </c>
      <c r="BG61" s="45" t="s">
        <v>1</v>
      </c>
      <c r="BH61" s="45" t="s">
        <v>2478</v>
      </c>
      <c r="BI61" s="45" t="s">
        <v>728</v>
      </c>
      <c r="BJ61" s="45" t="s">
        <v>1234</v>
      </c>
      <c r="BK61" s="45" t="s">
        <v>18</v>
      </c>
      <c r="BM61" s="48">
        <v>0</v>
      </c>
      <c r="BP61" s="48">
        <v>0</v>
      </c>
      <c r="BQ61" s="45" t="s">
        <v>2</v>
      </c>
      <c r="BR61" s="45" t="s">
        <v>1286</v>
      </c>
      <c r="BS61" s="45" t="s">
        <v>712</v>
      </c>
      <c r="BT61" s="45" t="s">
        <v>1060</v>
      </c>
      <c r="BU61" s="45" t="s">
        <v>17</v>
      </c>
      <c r="BW61" s="48">
        <v>0</v>
      </c>
    </row>
    <row r="62" spans="1:75" x14ac:dyDescent="0.3">
      <c r="A62" s="45" t="s">
        <v>1283</v>
      </c>
      <c r="B62" s="45" t="s">
        <v>2968</v>
      </c>
      <c r="C62" s="45" t="s">
        <v>3049</v>
      </c>
      <c r="D62" s="45" t="s">
        <v>3050</v>
      </c>
      <c r="E62" s="45" t="s">
        <v>2</v>
      </c>
      <c r="F62" s="45"/>
      <c r="H62" s="1">
        <v>400000</v>
      </c>
      <c r="I62" s="2" t="s">
        <v>2</v>
      </c>
      <c r="J62" s="2" t="s">
        <v>479</v>
      </c>
      <c r="K62" s="2" t="s">
        <v>735</v>
      </c>
      <c r="L62" s="45" t="s">
        <v>1077</v>
      </c>
      <c r="M62" s="2" t="s">
        <v>30</v>
      </c>
      <c r="O62" s="48">
        <v>0</v>
      </c>
      <c r="R62" s="48">
        <v>2750000</v>
      </c>
      <c r="S62" s="45" t="s">
        <v>1</v>
      </c>
      <c r="T62" s="45" t="s">
        <v>2424</v>
      </c>
      <c r="U62" s="45" t="s">
        <v>1525</v>
      </c>
      <c r="V62" s="45" t="s">
        <v>2363</v>
      </c>
      <c r="W62" s="45" t="s">
        <v>145</v>
      </c>
      <c r="Y62" s="48">
        <v>0</v>
      </c>
      <c r="AB62" s="48">
        <v>0</v>
      </c>
      <c r="AC62" s="45" t="s">
        <v>2</v>
      </c>
      <c r="AD62" s="45" t="s">
        <v>2478</v>
      </c>
      <c r="AE62" s="45" t="s">
        <v>729</v>
      </c>
      <c r="AF62" s="45" t="s">
        <v>1070</v>
      </c>
      <c r="AG62" s="45" t="s">
        <v>18</v>
      </c>
      <c r="AI62" s="48">
        <v>0</v>
      </c>
      <c r="AL62" s="48">
        <v>20000000</v>
      </c>
      <c r="AM62" s="45" t="s">
        <v>2</v>
      </c>
      <c r="AN62" s="45" t="s">
        <v>466</v>
      </c>
      <c r="AO62" s="45" t="s">
        <v>719</v>
      </c>
      <c r="AP62" s="45" t="s">
        <v>1064</v>
      </c>
      <c r="AQ62" s="45" t="s">
        <v>18</v>
      </c>
      <c r="AS62" s="48">
        <v>2546</v>
      </c>
      <c r="AV62" s="48">
        <v>793814</v>
      </c>
      <c r="AW62" s="45" t="s">
        <v>2</v>
      </c>
      <c r="AX62" s="45" t="s">
        <v>1286</v>
      </c>
      <c r="AY62" s="45" t="s">
        <v>711</v>
      </c>
      <c r="AZ62" s="45" t="s">
        <v>1060</v>
      </c>
      <c r="BA62" s="45" t="s">
        <v>14</v>
      </c>
      <c r="BC62" s="48">
        <v>0</v>
      </c>
      <c r="BF62" s="48">
        <v>0</v>
      </c>
      <c r="BG62" s="45" t="s">
        <v>1</v>
      </c>
      <c r="BH62" s="45" t="s">
        <v>2478</v>
      </c>
      <c r="BI62" s="45" t="s">
        <v>728</v>
      </c>
      <c r="BJ62" s="45" t="s">
        <v>1234</v>
      </c>
      <c r="BK62" s="45" t="s">
        <v>20</v>
      </c>
      <c r="BM62" s="48">
        <v>0</v>
      </c>
      <c r="BP62" s="48">
        <v>8000000</v>
      </c>
      <c r="BQ62" s="45" t="s">
        <v>1</v>
      </c>
      <c r="BR62" s="45" t="s">
        <v>1286</v>
      </c>
      <c r="BS62" s="45" t="s">
        <v>1509</v>
      </c>
      <c r="BT62" s="45" t="s">
        <v>2095</v>
      </c>
      <c r="BU62" s="45" t="s">
        <v>145</v>
      </c>
      <c r="BW62" s="48">
        <v>0</v>
      </c>
    </row>
    <row r="63" spans="1:75" x14ac:dyDescent="0.3">
      <c r="A63" s="45" t="s">
        <v>2938</v>
      </c>
      <c r="B63" s="45" t="s">
        <v>2969</v>
      </c>
      <c r="C63" s="45" t="s">
        <v>3051</v>
      </c>
      <c r="D63" s="45" t="s">
        <v>47</v>
      </c>
      <c r="E63" s="45" t="s">
        <v>2</v>
      </c>
      <c r="F63" s="45"/>
      <c r="H63" s="1">
        <v>2473795</v>
      </c>
      <c r="I63" s="2" t="s">
        <v>2</v>
      </c>
      <c r="J63" s="2" t="s">
        <v>480</v>
      </c>
      <c r="K63" s="2" t="s">
        <v>736</v>
      </c>
      <c r="L63" s="45" t="s">
        <v>1075</v>
      </c>
      <c r="M63" s="2" t="s">
        <v>28</v>
      </c>
      <c r="O63" s="48">
        <v>0</v>
      </c>
      <c r="R63" s="48">
        <v>0</v>
      </c>
      <c r="S63" s="45" t="s">
        <v>2</v>
      </c>
      <c r="T63" s="45" t="s">
        <v>475</v>
      </c>
      <c r="U63" s="45" t="s">
        <v>731</v>
      </c>
      <c r="V63" s="45" t="s">
        <v>1073</v>
      </c>
      <c r="W63" s="45" t="s">
        <v>27</v>
      </c>
      <c r="Y63" s="48">
        <v>0</v>
      </c>
      <c r="AB63" s="48">
        <v>850000</v>
      </c>
      <c r="AC63" s="45" t="s">
        <v>1</v>
      </c>
      <c r="AD63" s="45" t="s">
        <v>2479</v>
      </c>
      <c r="AE63" s="45" t="s">
        <v>1520</v>
      </c>
      <c r="AF63" s="45" t="s">
        <v>2084</v>
      </c>
      <c r="AG63" s="45" t="s">
        <v>145</v>
      </c>
      <c r="AI63" s="48">
        <v>0</v>
      </c>
      <c r="AL63" s="48">
        <v>934175</v>
      </c>
      <c r="AM63" s="45" t="s">
        <v>1</v>
      </c>
      <c r="AN63" s="45" t="s">
        <v>2477</v>
      </c>
      <c r="AO63" s="45" t="s">
        <v>723</v>
      </c>
      <c r="AP63" s="45" t="s">
        <v>1230</v>
      </c>
      <c r="AQ63" s="45" t="s">
        <v>23</v>
      </c>
      <c r="AS63" s="48">
        <v>0</v>
      </c>
      <c r="AV63" s="48">
        <v>24387</v>
      </c>
      <c r="AW63" s="45" t="s">
        <v>2</v>
      </c>
      <c r="AX63" s="45" t="s">
        <v>1286</v>
      </c>
      <c r="AY63" s="45" t="s">
        <v>712</v>
      </c>
      <c r="AZ63" s="45" t="s">
        <v>1060</v>
      </c>
      <c r="BA63" s="45" t="s">
        <v>17</v>
      </c>
      <c r="BC63" s="48">
        <v>6415123.2000000002</v>
      </c>
      <c r="BF63" s="48">
        <v>0</v>
      </c>
      <c r="BG63" s="45" t="s">
        <v>1</v>
      </c>
      <c r="BH63" s="45" t="s">
        <v>2478</v>
      </c>
      <c r="BI63" s="45" t="s">
        <v>728</v>
      </c>
      <c r="BJ63" s="45" t="s">
        <v>1233</v>
      </c>
      <c r="BK63" s="45" t="s">
        <v>18</v>
      </c>
      <c r="BM63" s="48">
        <v>0</v>
      </c>
      <c r="BP63" s="48">
        <v>0</v>
      </c>
      <c r="BQ63" s="45" t="s">
        <v>1</v>
      </c>
      <c r="BR63" s="45" t="s">
        <v>2478</v>
      </c>
      <c r="BS63" s="45" t="s">
        <v>728</v>
      </c>
      <c r="BT63" s="45" t="s">
        <v>1234</v>
      </c>
      <c r="BU63" s="45" t="s">
        <v>18</v>
      </c>
      <c r="BW63" s="48">
        <v>0</v>
      </c>
    </row>
    <row r="64" spans="1:75" x14ac:dyDescent="0.3">
      <c r="A64" s="45" t="s">
        <v>456</v>
      </c>
      <c r="B64" s="45" t="s">
        <v>702</v>
      </c>
      <c r="C64" s="45" t="s">
        <v>1057</v>
      </c>
      <c r="D64" s="45" t="s">
        <v>14</v>
      </c>
      <c r="E64" s="45" t="s">
        <v>2</v>
      </c>
      <c r="F64" s="45"/>
      <c r="H64" s="1">
        <v>0</v>
      </c>
      <c r="I64" s="2" t="s">
        <v>2</v>
      </c>
      <c r="J64" s="2" t="s">
        <v>481</v>
      </c>
      <c r="K64" s="2" t="s">
        <v>737</v>
      </c>
      <c r="L64" s="45" t="s">
        <v>1078</v>
      </c>
      <c r="M64" s="2" t="s">
        <v>31</v>
      </c>
      <c r="O64" s="48">
        <v>342349.04</v>
      </c>
      <c r="R64" s="48">
        <v>2114805</v>
      </c>
      <c r="S64" s="45" t="s">
        <v>1</v>
      </c>
      <c r="T64" s="45" t="s">
        <v>565</v>
      </c>
      <c r="U64" s="45" t="s">
        <v>1530</v>
      </c>
      <c r="V64" s="45" t="s">
        <v>2356</v>
      </c>
      <c r="W64" s="45" t="s">
        <v>123</v>
      </c>
      <c r="Y64" s="48">
        <v>111303.85</v>
      </c>
      <c r="AB64" s="48">
        <v>1500000</v>
      </c>
      <c r="AC64" s="45" t="s">
        <v>2</v>
      </c>
      <c r="AD64" s="45" t="s">
        <v>467</v>
      </c>
      <c r="AE64" s="45" t="s">
        <v>720</v>
      </c>
      <c r="AF64" s="45" t="s">
        <v>1065</v>
      </c>
      <c r="AG64" s="45" t="s">
        <v>21</v>
      </c>
      <c r="AI64" s="48">
        <v>3181.43</v>
      </c>
      <c r="AL64" s="48">
        <v>2752236</v>
      </c>
      <c r="AM64" s="45" t="s">
        <v>1</v>
      </c>
      <c r="AN64" s="45" t="s">
        <v>2477</v>
      </c>
      <c r="AO64" s="45" t="s">
        <v>724</v>
      </c>
      <c r="AP64" s="45" t="s">
        <v>1230</v>
      </c>
      <c r="AQ64" s="45" t="s">
        <v>24</v>
      </c>
      <c r="AS64" s="48">
        <v>0</v>
      </c>
      <c r="AV64" s="48">
        <v>8000000</v>
      </c>
      <c r="AW64" s="45" t="s">
        <v>1</v>
      </c>
      <c r="AX64" s="45" t="s">
        <v>1286</v>
      </c>
      <c r="AY64" s="45" t="s">
        <v>2664</v>
      </c>
      <c r="AZ64" s="45" t="s">
        <v>2095</v>
      </c>
      <c r="BA64" s="45" t="s">
        <v>145</v>
      </c>
      <c r="BC64" s="48">
        <v>0</v>
      </c>
      <c r="BF64" s="48">
        <v>0</v>
      </c>
      <c r="BG64" s="45" t="s">
        <v>2</v>
      </c>
      <c r="BH64" s="45" t="s">
        <v>2478</v>
      </c>
      <c r="BI64" s="45" t="s">
        <v>728</v>
      </c>
      <c r="BJ64" s="45" t="s">
        <v>1069</v>
      </c>
      <c r="BK64" s="45" t="s">
        <v>18</v>
      </c>
      <c r="BM64" s="48">
        <v>0</v>
      </c>
      <c r="BP64" s="48">
        <v>0</v>
      </c>
      <c r="BQ64" s="45" t="s">
        <v>1</v>
      </c>
      <c r="BR64" s="45" t="s">
        <v>2478</v>
      </c>
      <c r="BS64" s="45" t="s">
        <v>728</v>
      </c>
      <c r="BT64" s="45" t="s">
        <v>1234</v>
      </c>
      <c r="BU64" s="45" t="s">
        <v>20</v>
      </c>
      <c r="BW64" s="48">
        <v>0</v>
      </c>
    </row>
    <row r="65" spans="1:75" x14ac:dyDescent="0.3">
      <c r="A65" s="45" t="s">
        <v>457</v>
      </c>
      <c r="B65" s="45" t="s">
        <v>1492</v>
      </c>
      <c r="C65" s="45" t="s">
        <v>1229</v>
      </c>
      <c r="D65" s="45" t="s">
        <v>15</v>
      </c>
      <c r="E65" s="45" t="s">
        <v>1</v>
      </c>
      <c r="F65" s="45"/>
      <c r="H65" s="1">
        <v>172452</v>
      </c>
      <c r="I65" s="2" t="s">
        <v>2</v>
      </c>
      <c r="J65" s="2" t="s">
        <v>482</v>
      </c>
      <c r="K65" s="2" t="s">
        <v>738</v>
      </c>
      <c r="L65" s="45" t="s">
        <v>1079</v>
      </c>
      <c r="M65" s="2" t="s">
        <v>28</v>
      </c>
      <c r="O65" s="48">
        <v>897044.05</v>
      </c>
      <c r="R65" s="48">
        <v>0</v>
      </c>
      <c r="S65" s="45" t="s">
        <v>3</v>
      </c>
      <c r="T65" s="45" t="s">
        <v>476</v>
      </c>
      <c r="U65" s="45" t="s">
        <v>732</v>
      </c>
      <c r="V65" s="45" t="s">
        <v>1074</v>
      </c>
      <c r="W65" s="45" t="s">
        <v>28</v>
      </c>
      <c r="Y65" s="48">
        <v>135020.34</v>
      </c>
      <c r="AB65" s="48">
        <v>0</v>
      </c>
      <c r="AC65" s="45" t="s">
        <v>2</v>
      </c>
      <c r="AD65" s="45" t="s">
        <v>469</v>
      </c>
      <c r="AE65" s="45" t="s">
        <v>722</v>
      </c>
      <c r="AF65" s="45" t="s">
        <v>1067</v>
      </c>
      <c r="AG65" s="45" t="s">
        <v>22</v>
      </c>
      <c r="AI65" s="48">
        <v>103259.89</v>
      </c>
      <c r="AL65" s="48">
        <v>0</v>
      </c>
      <c r="AM65" s="45" t="s">
        <v>2</v>
      </c>
      <c r="AN65" s="45" t="s">
        <v>2477</v>
      </c>
      <c r="AO65" s="45" t="s">
        <v>725</v>
      </c>
      <c r="AP65" s="45" t="s">
        <v>1068</v>
      </c>
      <c r="AQ65" s="45" t="s">
        <v>24</v>
      </c>
      <c r="AS65" s="48">
        <v>99049.12</v>
      </c>
      <c r="AV65" s="48">
        <v>9848715</v>
      </c>
      <c r="AW65" s="45" t="s">
        <v>1</v>
      </c>
      <c r="AX65" s="45" t="s">
        <v>2478</v>
      </c>
      <c r="AY65" s="45" t="s">
        <v>728</v>
      </c>
      <c r="AZ65" s="45" t="s">
        <v>1234</v>
      </c>
      <c r="BA65" s="45" t="s">
        <v>18</v>
      </c>
      <c r="BC65" s="48">
        <v>6544094.5199999996</v>
      </c>
      <c r="BF65" s="48">
        <v>0</v>
      </c>
      <c r="BG65" s="45" t="s">
        <v>2</v>
      </c>
      <c r="BH65" s="45" t="s">
        <v>2478</v>
      </c>
      <c r="BI65" s="45" t="s">
        <v>729</v>
      </c>
      <c r="BJ65" s="45" t="s">
        <v>1070</v>
      </c>
      <c r="BK65" s="45" t="s">
        <v>18</v>
      </c>
      <c r="BM65" s="48">
        <v>12639651.83</v>
      </c>
      <c r="BP65" s="48">
        <v>0</v>
      </c>
      <c r="BQ65" s="45" t="s">
        <v>1</v>
      </c>
      <c r="BR65" s="45" t="s">
        <v>2478</v>
      </c>
      <c r="BS65" s="45" t="s">
        <v>728</v>
      </c>
      <c r="BT65" s="45" t="s">
        <v>1233</v>
      </c>
      <c r="BU65" s="45" t="s">
        <v>18</v>
      </c>
      <c r="BW65" s="48">
        <v>4065775.4</v>
      </c>
    </row>
    <row r="66" spans="1:75" x14ac:dyDescent="0.3">
      <c r="A66" s="45" t="s">
        <v>457</v>
      </c>
      <c r="B66" s="45" t="s">
        <v>1492</v>
      </c>
      <c r="C66" s="45" t="s">
        <v>1055</v>
      </c>
      <c r="D66" s="45" t="s">
        <v>15</v>
      </c>
      <c r="E66" s="45" t="s">
        <v>2</v>
      </c>
      <c r="F66" s="45"/>
      <c r="H66" s="1">
        <v>86478</v>
      </c>
      <c r="I66" s="2" t="s">
        <v>1</v>
      </c>
      <c r="J66" s="2" t="s">
        <v>483</v>
      </c>
      <c r="K66" s="2" t="s">
        <v>739</v>
      </c>
      <c r="L66" s="45" t="s">
        <v>1235</v>
      </c>
      <c r="M66" s="2" t="s">
        <v>32</v>
      </c>
      <c r="O66" s="48">
        <v>0</v>
      </c>
      <c r="R66" s="48">
        <v>0</v>
      </c>
      <c r="S66" s="45" t="s">
        <v>2</v>
      </c>
      <c r="T66" s="45" t="s">
        <v>477</v>
      </c>
      <c r="U66" s="45" t="s">
        <v>733</v>
      </c>
      <c r="V66" s="45" t="s">
        <v>1075</v>
      </c>
      <c r="W66" s="45" t="s">
        <v>29</v>
      </c>
      <c r="Y66" s="48">
        <v>0</v>
      </c>
      <c r="AB66" s="48">
        <v>0</v>
      </c>
      <c r="AC66" s="45" t="s">
        <v>1</v>
      </c>
      <c r="AD66" s="45" t="s">
        <v>469</v>
      </c>
      <c r="AE66" s="45" t="s">
        <v>722</v>
      </c>
      <c r="AF66" s="45" t="s">
        <v>145</v>
      </c>
      <c r="AG66" s="45" t="s">
        <v>145</v>
      </c>
      <c r="AI66" s="48">
        <v>0</v>
      </c>
      <c r="AL66" s="48">
        <v>7104657</v>
      </c>
      <c r="AM66" s="45" t="s">
        <v>2</v>
      </c>
      <c r="AN66" s="45" t="s">
        <v>2478</v>
      </c>
      <c r="AO66" s="45" t="s">
        <v>728</v>
      </c>
      <c r="AP66" s="45" t="s">
        <v>1069</v>
      </c>
      <c r="AQ66" s="45" t="s">
        <v>18</v>
      </c>
      <c r="AS66" s="48">
        <v>0</v>
      </c>
      <c r="AV66" s="48">
        <v>0</v>
      </c>
      <c r="AW66" s="45" t="s">
        <v>1</v>
      </c>
      <c r="AX66" s="45" t="s">
        <v>2478</v>
      </c>
      <c r="AY66" s="45" t="s">
        <v>728</v>
      </c>
      <c r="AZ66" s="45" t="s">
        <v>1234</v>
      </c>
      <c r="BA66" s="45" t="s">
        <v>20</v>
      </c>
      <c r="BC66" s="48">
        <v>0</v>
      </c>
      <c r="BF66" s="48">
        <v>1000000</v>
      </c>
      <c r="BG66" s="45" t="s">
        <v>2</v>
      </c>
      <c r="BH66" s="45" t="s">
        <v>467</v>
      </c>
      <c r="BI66" s="45" t="s">
        <v>720</v>
      </c>
      <c r="BJ66" s="45" t="s">
        <v>1065</v>
      </c>
      <c r="BK66" s="45" t="s">
        <v>21</v>
      </c>
      <c r="BM66" s="48">
        <v>0</v>
      </c>
      <c r="BP66" s="48">
        <v>0</v>
      </c>
      <c r="BQ66" s="45" t="s">
        <v>1</v>
      </c>
      <c r="BR66" s="45" t="s">
        <v>2478</v>
      </c>
      <c r="BS66" s="45" t="s">
        <v>728</v>
      </c>
      <c r="BT66" s="45" t="s">
        <v>2352</v>
      </c>
      <c r="BU66" s="45" t="s">
        <v>18</v>
      </c>
      <c r="BW66" s="48">
        <v>0</v>
      </c>
    </row>
    <row r="67" spans="1:75" x14ac:dyDescent="0.3">
      <c r="A67" s="45" t="s">
        <v>458</v>
      </c>
      <c r="B67" s="45" t="s">
        <v>1493</v>
      </c>
      <c r="C67" s="45" t="s">
        <v>1237</v>
      </c>
      <c r="D67" s="45" t="s">
        <v>14</v>
      </c>
      <c r="E67" s="45" t="s">
        <v>1</v>
      </c>
      <c r="F67" s="45"/>
      <c r="H67" s="1">
        <v>0</v>
      </c>
      <c r="I67" s="2" t="s">
        <v>2</v>
      </c>
      <c r="J67" s="2" t="s">
        <v>483</v>
      </c>
      <c r="K67" s="2" t="s">
        <v>740</v>
      </c>
      <c r="L67" s="45" t="s">
        <v>1080</v>
      </c>
      <c r="M67" s="2" t="s">
        <v>32</v>
      </c>
      <c r="O67" s="48">
        <v>0</v>
      </c>
      <c r="R67" s="48">
        <v>0</v>
      </c>
      <c r="S67" s="45" t="s">
        <v>2</v>
      </c>
      <c r="T67" s="45" t="s">
        <v>478</v>
      </c>
      <c r="U67" s="45" t="s">
        <v>734</v>
      </c>
      <c r="V67" s="45" t="s">
        <v>1076</v>
      </c>
      <c r="W67" s="45" t="s">
        <v>8</v>
      </c>
      <c r="Y67" s="48">
        <v>0</v>
      </c>
      <c r="AB67" s="48">
        <v>15350000</v>
      </c>
      <c r="AC67" s="45" t="s">
        <v>1</v>
      </c>
      <c r="AD67" s="45" t="s">
        <v>2480</v>
      </c>
      <c r="AE67" s="45" t="s">
        <v>2533</v>
      </c>
      <c r="AF67" s="45" t="s">
        <v>2353</v>
      </c>
      <c r="AG67" s="45" t="s">
        <v>236</v>
      </c>
      <c r="AI67" s="48">
        <v>5911671.5599999996</v>
      </c>
      <c r="AL67" s="48">
        <v>0</v>
      </c>
      <c r="AM67" s="45" t="s">
        <v>1</v>
      </c>
      <c r="AN67" s="45" t="s">
        <v>2478</v>
      </c>
      <c r="AO67" s="45" t="s">
        <v>728</v>
      </c>
      <c r="AP67" s="45" t="s">
        <v>1234</v>
      </c>
      <c r="AQ67" s="45" t="s">
        <v>18</v>
      </c>
      <c r="AS67" s="48">
        <v>88328</v>
      </c>
      <c r="AV67" s="48">
        <v>0</v>
      </c>
      <c r="AW67" s="45" t="s">
        <v>1</v>
      </c>
      <c r="AX67" s="45" t="s">
        <v>2478</v>
      </c>
      <c r="AY67" s="45" t="s">
        <v>728</v>
      </c>
      <c r="AZ67" s="45" t="s">
        <v>1233</v>
      </c>
      <c r="BA67" s="45" t="s">
        <v>18</v>
      </c>
      <c r="BC67" s="48">
        <v>0</v>
      </c>
      <c r="BF67" s="48">
        <v>1802851</v>
      </c>
      <c r="BG67" s="45" t="s">
        <v>1</v>
      </c>
      <c r="BH67" s="45" t="s">
        <v>1287</v>
      </c>
      <c r="BI67" s="45" t="s">
        <v>2736</v>
      </c>
      <c r="BJ67" s="45" t="s">
        <v>2349</v>
      </c>
      <c r="BK67" s="45" t="s">
        <v>24</v>
      </c>
      <c r="BM67" s="48">
        <v>-814597.37</v>
      </c>
      <c r="BP67" s="48">
        <v>0</v>
      </c>
      <c r="BQ67" s="45" t="s">
        <v>2</v>
      </c>
      <c r="BR67" s="45" t="s">
        <v>2478</v>
      </c>
      <c r="BS67" s="45" t="s">
        <v>728</v>
      </c>
      <c r="BT67" s="45" t="s">
        <v>1069</v>
      </c>
      <c r="BU67" s="45" t="s">
        <v>18</v>
      </c>
      <c r="BW67" s="48">
        <v>-166856.92000000001</v>
      </c>
    </row>
    <row r="68" spans="1:75" ht="28.8" x14ac:dyDescent="0.3">
      <c r="A68" s="45" t="s">
        <v>458</v>
      </c>
      <c r="B68" s="45" t="s">
        <v>1493</v>
      </c>
      <c r="C68" s="45" t="s">
        <v>1229</v>
      </c>
      <c r="D68" s="45" t="s">
        <v>14</v>
      </c>
      <c r="E68" s="45" t="s">
        <v>1</v>
      </c>
      <c r="F68" s="45"/>
      <c r="H68" s="1">
        <v>694508</v>
      </c>
      <c r="I68" s="2" t="s">
        <v>2</v>
      </c>
      <c r="J68" s="2" t="s">
        <v>484</v>
      </c>
      <c r="K68" s="2" t="s">
        <v>741</v>
      </c>
      <c r="L68" s="45" t="s">
        <v>1081</v>
      </c>
      <c r="M68" s="2" t="s">
        <v>33</v>
      </c>
      <c r="O68" s="48">
        <v>18982230.609999999</v>
      </c>
      <c r="R68" s="48">
        <v>0</v>
      </c>
      <c r="S68" s="45" t="s">
        <v>2</v>
      </c>
      <c r="T68" s="45" t="s">
        <v>478</v>
      </c>
      <c r="U68" s="45" t="s">
        <v>2447</v>
      </c>
      <c r="V68" s="45" t="s">
        <v>145</v>
      </c>
      <c r="W68" s="45" t="s">
        <v>145</v>
      </c>
      <c r="Y68" s="48">
        <v>11834402.67</v>
      </c>
      <c r="AB68" s="48">
        <v>0</v>
      </c>
      <c r="AC68" s="45" t="s">
        <v>1</v>
      </c>
      <c r="AD68" s="45" t="s">
        <v>472</v>
      </c>
      <c r="AE68" s="45" t="s">
        <v>727</v>
      </c>
      <c r="AF68" s="45" t="s">
        <v>1230</v>
      </c>
      <c r="AG68" s="45" t="s">
        <v>18</v>
      </c>
      <c r="AI68" s="48">
        <v>88565.25</v>
      </c>
      <c r="AL68" s="48">
        <v>0</v>
      </c>
      <c r="AM68" s="45" t="s">
        <v>1</v>
      </c>
      <c r="AN68" s="45" t="s">
        <v>2478</v>
      </c>
      <c r="AO68" s="45" t="s">
        <v>728</v>
      </c>
      <c r="AP68" s="45" t="s">
        <v>1234</v>
      </c>
      <c r="AQ68" s="45" t="s">
        <v>20</v>
      </c>
      <c r="AS68" s="48">
        <v>-47926.69</v>
      </c>
      <c r="AV68" s="48">
        <v>0</v>
      </c>
      <c r="AW68" s="45" t="s">
        <v>2</v>
      </c>
      <c r="AX68" s="45" t="s">
        <v>2478</v>
      </c>
      <c r="AY68" s="45" t="s">
        <v>728</v>
      </c>
      <c r="AZ68" s="45" t="s">
        <v>1069</v>
      </c>
      <c r="BA68" s="45" t="s">
        <v>18</v>
      </c>
      <c r="BC68" s="48">
        <v>114424.11</v>
      </c>
      <c r="BF68" s="48">
        <v>178467</v>
      </c>
      <c r="BG68" s="45" t="s">
        <v>2</v>
      </c>
      <c r="BH68" s="45" t="s">
        <v>1287</v>
      </c>
      <c r="BI68" s="45" t="s">
        <v>1513</v>
      </c>
      <c r="BJ68" s="45" t="s">
        <v>1064</v>
      </c>
      <c r="BK68" s="45" t="s">
        <v>25</v>
      </c>
      <c r="BM68" s="48">
        <v>121406.75</v>
      </c>
      <c r="BP68" s="48">
        <v>0</v>
      </c>
      <c r="BQ68" s="45" t="s">
        <v>2</v>
      </c>
      <c r="BR68" s="45" t="s">
        <v>2478</v>
      </c>
      <c r="BS68" s="45" t="s">
        <v>729</v>
      </c>
      <c r="BT68" s="45" t="s">
        <v>1070</v>
      </c>
      <c r="BU68" s="45" t="s">
        <v>18</v>
      </c>
      <c r="BW68" s="48">
        <v>1490.19</v>
      </c>
    </row>
    <row r="69" spans="1:75" x14ac:dyDescent="0.3">
      <c r="A69" s="45" t="s">
        <v>458</v>
      </c>
      <c r="B69" s="45" t="s">
        <v>1493</v>
      </c>
      <c r="C69" s="45" t="s">
        <v>2344</v>
      </c>
      <c r="D69" s="45" t="s">
        <v>14</v>
      </c>
      <c r="E69" s="45" t="s">
        <v>1</v>
      </c>
      <c r="F69" s="45"/>
      <c r="H69" s="1">
        <v>0</v>
      </c>
      <c r="I69" s="2" t="s">
        <v>2</v>
      </c>
      <c r="J69" s="2" t="s">
        <v>485</v>
      </c>
      <c r="K69" s="2" t="s">
        <v>742</v>
      </c>
      <c r="L69" s="45" t="s">
        <v>1079</v>
      </c>
      <c r="M69" s="2" t="s">
        <v>34</v>
      </c>
      <c r="O69" s="48">
        <v>0</v>
      </c>
      <c r="R69" s="48">
        <v>0</v>
      </c>
      <c r="S69" s="45" t="s">
        <v>2</v>
      </c>
      <c r="T69" s="45" t="s">
        <v>479</v>
      </c>
      <c r="U69" s="45" t="s">
        <v>735</v>
      </c>
      <c r="V69" s="45" t="s">
        <v>1077</v>
      </c>
      <c r="W69" s="45" t="s">
        <v>30</v>
      </c>
      <c r="Y69" s="48">
        <v>0</v>
      </c>
      <c r="AB69" s="48">
        <v>800000</v>
      </c>
      <c r="AC69" s="45" t="s">
        <v>1</v>
      </c>
      <c r="AD69" s="45" t="s">
        <v>2481</v>
      </c>
      <c r="AE69" s="45" t="s">
        <v>1519</v>
      </c>
      <c r="AF69" s="45" t="s">
        <v>2084</v>
      </c>
      <c r="AG69" s="45" t="s">
        <v>145</v>
      </c>
      <c r="AI69" s="48">
        <v>0</v>
      </c>
      <c r="AL69" s="48">
        <v>0</v>
      </c>
      <c r="AM69" s="45" t="s">
        <v>1</v>
      </c>
      <c r="AN69" s="45" t="s">
        <v>2478</v>
      </c>
      <c r="AO69" s="45" t="s">
        <v>728</v>
      </c>
      <c r="AP69" s="45" t="s">
        <v>1233</v>
      </c>
      <c r="AQ69" s="45" t="s">
        <v>18</v>
      </c>
      <c r="AS69" s="48">
        <v>0</v>
      </c>
      <c r="AV69" s="48">
        <v>0</v>
      </c>
      <c r="AW69" s="45" t="s">
        <v>2</v>
      </c>
      <c r="AX69" s="45" t="s">
        <v>2478</v>
      </c>
      <c r="AY69" s="45" t="s">
        <v>729</v>
      </c>
      <c r="AZ69" s="45" t="s">
        <v>1070</v>
      </c>
      <c r="BA69" s="45" t="s">
        <v>18</v>
      </c>
      <c r="BC69" s="48">
        <v>16627209.17</v>
      </c>
      <c r="BF69" s="48">
        <v>17421595</v>
      </c>
      <c r="BG69" s="45" t="s">
        <v>2</v>
      </c>
      <c r="BH69" s="45" t="s">
        <v>1287</v>
      </c>
      <c r="BI69" s="45" t="s">
        <v>1512</v>
      </c>
      <c r="BJ69" s="45" t="s">
        <v>1064</v>
      </c>
      <c r="BK69" s="45" t="s">
        <v>311</v>
      </c>
      <c r="BM69" s="48">
        <v>18338261.32</v>
      </c>
      <c r="BP69" s="48">
        <v>0</v>
      </c>
      <c r="BQ69" s="45" t="s">
        <v>1</v>
      </c>
      <c r="BR69" s="45" t="s">
        <v>1287</v>
      </c>
      <c r="BS69" s="45" t="s">
        <v>1512</v>
      </c>
      <c r="BT69" s="45" t="s">
        <v>2350</v>
      </c>
      <c r="BU69" s="45" t="s">
        <v>311</v>
      </c>
      <c r="BW69" s="48">
        <v>0</v>
      </c>
    </row>
    <row r="70" spans="1:75" x14ac:dyDescent="0.3">
      <c r="A70" s="45" t="s">
        <v>458</v>
      </c>
      <c r="B70" s="45" t="s">
        <v>1494</v>
      </c>
      <c r="C70" s="45" t="s">
        <v>2345</v>
      </c>
      <c r="D70" s="45" t="s">
        <v>14</v>
      </c>
      <c r="E70" s="45" t="s">
        <v>1</v>
      </c>
      <c r="F70" s="45"/>
      <c r="H70" s="1">
        <v>0</v>
      </c>
      <c r="I70" s="2" t="s">
        <v>2</v>
      </c>
      <c r="J70" s="2" t="s">
        <v>486</v>
      </c>
      <c r="K70" s="2" t="s">
        <v>743</v>
      </c>
      <c r="L70" s="45" t="s">
        <v>1082</v>
      </c>
      <c r="M70" s="2" t="s">
        <v>35</v>
      </c>
      <c r="O70" s="48">
        <v>104950.72</v>
      </c>
      <c r="R70" s="48">
        <v>0</v>
      </c>
      <c r="S70" s="45" t="s">
        <v>2</v>
      </c>
      <c r="T70" s="45" t="s">
        <v>480</v>
      </c>
      <c r="U70" s="45" t="s">
        <v>736</v>
      </c>
      <c r="V70" s="45" t="s">
        <v>1075</v>
      </c>
      <c r="W70" s="45" t="s">
        <v>28</v>
      </c>
      <c r="Y70" s="48">
        <v>4089532.97</v>
      </c>
      <c r="AB70" s="48">
        <v>0</v>
      </c>
      <c r="AC70" s="45" t="s">
        <v>2</v>
      </c>
      <c r="AD70" s="45" t="s">
        <v>474</v>
      </c>
      <c r="AE70" s="45" t="s">
        <v>730</v>
      </c>
      <c r="AF70" s="45" t="s">
        <v>1071</v>
      </c>
      <c r="AG70" s="45" t="s">
        <v>26</v>
      </c>
      <c r="AI70" s="48">
        <v>13588938.810000001</v>
      </c>
      <c r="AL70" s="48">
        <v>0</v>
      </c>
      <c r="AM70" s="45" t="s">
        <v>2</v>
      </c>
      <c r="AN70" s="45" t="s">
        <v>2478</v>
      </c>
      <c r="AO70" s="45" t="s">
        <v>729</v>
      </c>
      <c r="AP70" s="45" t="s">
        <v>1070</v>
      </c>
      <c r="AQ70" s="45" t="s">
        <v>18</v>
      </c>
      <c r="AS70" s="48">
        <v>1957123.11</v>
      </c>
      <c r="AV70" s="48">
        <v>1000000</v>
      </c>
      <c r="AW70" s="45" t="s">
        <v>2</v>
      </c>
      <c r="AX70" s="45" t="s">
        <v>467</v>
      </c>
      <c r="AY70" s="45" t="s">
        <v>720</v>
      </c>
      <c r="AZ70" s="45" t="s">
        <v>1065</v>
      </c>
      <c r="BA70" s="45" t="s">
        <v>21</v>
      </c>
      <c r="BC70" s="48">
        <v>20545446.760000002</v>
      </c>
      <c r="BF70" s="48">
        <v>0</v>
      </c>
      <c r="BG70" s="45" t="s">
        <v>2</v>
      </c>
      <c r="BH70" s="45" t="s">
        <v>1287</v>
      </c>
      <c r="BI70" s="45" t="s">
        <v>2857</v>
      </c>
      <c r="BJ70" s="45" t="s">
        <v>2096</v>
      </c>
      <c r="BK70" s="45" t="s">
        <v>20</v>
      </c>
      <c r="BM70" s="48">
        <v>38980969.539999999</v>
      </c>
      <c r="BP70" s="48">
        <v>178034</v>
      </c>
      <c r="BQ70" s="45" t="s">
        <v>2</v>
      </c>
      <c r="BR70" s="45" t="s">
        <v>1287</v>
      </c>
      <c r="BS70" s="45" t="s">
        <v>1513</v>
      </c>
      <c r="BT70" s="45" t="s">
        <v>1064</v>
      </c>
      <c r="BU70" s="45" t="s">
        <v>25</v>
      </c>
      <c r="BW70" s="48">
        <v>31446713.109999999</v>
      </c>
    </row>
    <row r="71" spans="1:75" x14ac:dyDescent="0.3">
      <c r="A71" s="45" t="s">
        <v>458</v>
      </c>
      <c r="B71" s="45" t="s">
        <v>1495</v>
      </c>
      <c r="C71" s="45" t="s">
        <v>145</v>
      </c>
      <c r="D71" s="45" t="s">
        <v>145</v>
      </c>
      <c r="E71" s="45" t="s">
        <v>4</v>
      </c>
      <c r="F71" s="45"/>
      <c r="H71" s="1">
        <v>0</v>
      </c>
      <c r="I71" s="2" t="s">
        <v>2</v>
      </c>
      <c r="J71" s="2" t="s">
        <v>487</v>
      </c>
      <c r="K71" s="2" t="s">
        <v>744</v>
      </c>
      <c r="L71" s="45" t="s">
        <v>1083</v>
      </c>
      <c r="M71" s="2" t="s">
        <v>36</v>
      </c>
      <c r="O71" s="48">
        <v>0</v>
      </c>
      <c r="R71" s="48">
        <v>0</v>
      </c>
      <c r="S71" s="45" t="s">
        <v>2</v>
      </c>
      <c r="T71" s="45" t="s">
        <v>481</v>
      </c>
      <c r="U71" s="45" t="s">
        <v>737</v>
      </c>
      <c r="V71" s="45" t="s">
        <v>1078</v>
      </c>
      <c r="W71" s="45" t="s">
        <v>31</v>
      </c>
      <c r="Y71" s="48">
        <v>0</v>
      </c>
      <c r="AB71" s="48">
        <v>0</v>
      </c>
      <c r="AC71" s="45" t="s">
        <v>2</v>
      </c>
      <c r="AD71" s="45" t="s">
        <v>474</v>
      </c>
      <c r="AE71" s="45" t="s">
        <v>730</v>
      </c>
      <c r="AF71" s="45" t="s">
        <v>1072</v>
      </c>
      <c r="AG71" s="45" t="s">
        <v>26</v>
      </c>
      <c r="AI71" s="48">
        <v>0</v>
      </c>
      <c r="AL71" s="48">
        <v>1000000</v>
      </c>
      <c r="AM71" s="45" t="s">
        <v>2</v>
      </c>
      <c r="AN71" s="45" t="s">
        <v>467</v>
      </c>
      <c r="AO71" s="45" t="s">
        <v>720</v>
      </c>
      <c r="AP71" s="45" t="s">
        <v>1065</v>
      </c>
      <c r="AQ71" s="45" t="s">
        <v>21</v>
      </c>
      <c r="AS71" s="48">
        <v>0</v>
      </c>
      <c r="AV71" s="48">
        <v>5553530</v>
      </c>
      <c r="AW71" s="45" t="s">
        <v>1</v>
      </c>
      <c r="AX71" s="45" t="s">
        <v>1287</v>
      </c>
      <c r="AY71" s="45" t="s">
        <v>2736</v>
      </c>
      <c r="AZ71" s="45" t="s">
        <v>2349</v>
      </c>
      <c r="BA71" s="45" t="s">
        <v>24</v>
      </c>
      <c r="BC71" s="48">
        <v>0</v>
      </c>
      <c r="BF71" s="48">
        <v>0</v>
      </c>
      <c r="BG71" s="45" t="s">
        <v>2</v>
      </c>
      <c r="BH71" s="45" t="s">
        <v>1287</v>
      </c>
      <c r="BI71" s="45" t="s">
        <v>1515</v>
      </c>
      <c r="BJ71" s="45" t="s">
        <v>2096</v>
      </c>
      <c r="BK71" s="45" t="s">
        <v>353</v>
      </c>
      <c r="BM71" s="48">
        <v>0</v>
      </c>
      <c r="BP71" s="48">
        <v>9985931.9600000009</v>
      </c>
      <c r="BQ71" s="45" t="s">
        <v>2</v>
      </c>
      <c r="BR71" s="45" t="s">
        <v>1287</v>
      </c>
      <c r="BS71" s="45" t="s">
        <v>2857</v>
      </c>
      <c r="BT71" s="45" t="s">
        <v>2096</v>
      </c>
      <c r="BU71" s="45" t="s">
        <v>20</v>
      </c>
      <c r="BW71" s="48">
        <v>0</v>
      </c>
    </row>
    <row r="72" spans="1:75" x14ac:dyDescent="0.3">
      <c r="A72" s="45" t="s">
        <v>458</v>
      </c>
      <c r="B72" s="45" t="s">
        <v>1493</v>
      </c>
      <c r="C72" s="45" t="s">
        <v>1058</v>
      </c>
      <c r="D72" s="45" t="s">
        <v>14</v>
      </c>
      <c r="E72" s="45" t="s">
        <v>2</v>
      </c>
      <c r="F72" s="45"/>
      <c r="H72" s="1">
        <v>693992</v>
      </c>
      <c r="I72" s="2" t="s">
        <v>2</v>
      </c>
      <c r="J72" s="2" t="s">
        <v>488</v>
      </c>
      <c r="K72" s="2" t="s">
        <v>745</v>
      </c>
      <c r="L72" s="45" t="s">
        <v>1081</v>
      </c>
      <c r="M72" s="2" t="s">
        <v>37</v>
      </c>
      <c r="O72" s="48">
        <v>0</v>
      </c>
      <c r="R72" s="48">
        <v>172452</v>
      </c>
      <c r="S72" s="45" t="s">
        <v>2</v>
      </c>
      <c r="T72" s="45" t="s">
        <v>482</v>
      </c>
      <c r="U72" s="45" t="s">
        <v>738</v>
      </c>
      <c r="V72" s="45" t="s">
        <v>1079</v>
      </c>
      <c r="W72" s="45" t="s">
        <v>28</v>
      </c>
      <c r="Y72" s="48">
        <v>0</v>
      </c>
      <c r="AB72" s="48">
        <v>2795000</v>
      </c>
      <c r="AC72" s="45" t="s">
        <v>1</v>
      </c>
      <c r="AD72" s="45" t="s">
        <v>2424</v>
      </c>
      <c r="AE72" s="45" t="s">
        <v>1525</v>
      </c>
      <c r="AF72" s="45" t="s">
        <v>2355</v>
      </c>
      <c r="AG72" s="45" t="s">
        <v>237</v>
      </c>
      <c r="AI72" s="48">
        <v>0</v>
      </c>
      <c r="AL72" s="48">
        <v>0</v>
      </c>
      <c r="AM72" s="45" t="s">
        <v>1</v>
      </c>
      <c r="AN72" s="45" t="s">
        <v>469</v>
      </c>
      <c r="AO72" s="45" t="s">
        <v>722</v>
      </c>
      <c r="AP72" s="45" t="s">
        <v>145</v>
      </c>
      <c r="AQ72" s="45" t="s">
        <v>145</v>
      </c>
      <c r="AS72" s="48">
        <v>0</v>
      </c>
      <c r="AV72" s="48">
        <v>272259</v>
      </c>
      <c r="AW72" s="45" t="s">
        <v>2</v>
      </c>
      <c r="AX72" s="45" t="s">
        <v>1287</v>
      </c>
      <c r="AY72" s="45" t="s">
        <v>1513</v>
      </c>
      <c r="AZ72" s="45" t="s">
        <v>1064</v>
      </c>
      <c r="BA72" s="45" t="s">
        <v>25</v>
      </c>
      <c r="BC72" s="48">
        <v>0</v>
      </c>
      <c r="BF72" s="48">
        <v>0</v>
      </c>
      <c r="BG72" s="45" t="s">
        <v>1</v>
      </c>
      <c r="BH72" s="45" t="s">
        <v>1287</v>
      </c>
      <c r="BI72" s="45" t="s">
        <v>1510</v>
      </c>
      <c r="BJ72" s="45" t="s">
        <v>2088</v>
      </c>
      <c r="BK72" s="45" t="s">
        <v>145</v>
      </c>
      <c r="BM72" s="48">
        <v>0</v>
      </c>
      <c r="BP72" s="48">
        <v>0</v>
      </c>
      <c r="BQ72" s="45" t="s">
        <v>2</v>
      </c>
      <c r="BR72" s="45" t="s">
        <v>1287</v>
      </c>
      <c r="BS72" s="45" t="s">
        <v>1515</v>
      </c>
      <c r="BT72" s="45" t="s">
        <v>2096</v>
      </c>
      <c r="BU72" s="45" t="s">
        <v>353</v>
      </c>
      <c r="BW72" s="48">
        <v>0</v>
      </c>
    </row>
    <row r="73" spans="1:75" x14ac:dyDescent="0.3">
      <c r="A73" s="45" t="s">
        <v>458</v>
      </c>
      <c r="B73" s="45" t="s">
        <v>1493</v>
      </c>
      <c r="C73" s="45" t="s">
        <v>1059</v>
      </c>
      <c r="D73" s="45" t="s">
        <v>14</v>
      </c>
      <c r="E73" s="45" t="s">
        <v>2</v>
      </c>
      <c r="F73" s="45"/>
      <c r="H73" s="1">
        <v>375000</v>
      </c>
      <c r="I73" s="2" t="s">
        <v>2</v>
      </c>
      <c r="J73" s="2" t="s">
        <v>488</v>
      </c>
      <c r="K73" s="2" t="s">
        <v>746</v>
      </c>
      <c r="L73" s="45" t="s">
        <v>1084</v>
      </c>
      <c r="M73" s="2" t="s">
        <v>38</v>
      </c>
      <c r="O73" s="48">
        <v>0</v>
      </c>
      <c r="R73" s="48">
        <v>86478</v>
      </c>
      <c r="S73" s="45" t="s">
        <v>1</v>
      </c>
      <c r="T73" s="45" t="s">
        <v>483</v>
      </c>
      <c r="U73" s="45" t="s">
        <v>739</v>
      </c>
      <c r="V73" s="45" t="s">
        <v>1235</v>
      </c>
      <c r="W73" s="45" t="s">
        <v>32</v>
      </c>
      <c r="Y73" s="48">
        <v>0</v>
      </c>
      <c r="AB73" s="48">
        <v>0</v>
      </c>
      <c r="AC73" s="45" t="s">
        <v>2</v>
      </c>
      <c r="AD73" s="45" t="s">
        <v>475</v>
      </c>
      <c r="AE73" s="45" t="s">
        <v>731</v>
      </c>
      <c r="AF73" s="45" t="s">
        <v>1073</v>
      </c>
      <c r="AG73" s="45" t="s">
        <v>27</v>
      </c>
      <c r="AI73" s="48">
        <v>0</v>
      </c>
      <c r="AL73" s="48">
        <v>11000000</v>
      </c>
      <c r="AM73" s="45" t="s">
        <v>2</v>
      </c>
      <c r="AN73" s="45" t="s">
        <v>469</v>
      </c>
      <c r="AO73" s="45" t="s">
        <v>722</v>
      </c>
      <c r="AP73" s="45" t="s">
        <v>1067</v>
      </c>
      <c r="AQ73" s="45" t="s">
        <v>22</v>
      </c>
      <c r="AS73" s="48">
        <v>0</v>
      </c>
      <c r="AV73" s="48">
        <v>19908676</v>
      </c>
      <c r="AW73" s="45" t="s">
        <v>2</v>
      </c>
      <c r="AX73" s="45" t="s">
        <v>1287</v>
      </c>
      <c r="AY73" s="45" t="s">
        <v>2737</v>
      </c>
      <c r="AZ73" s="45" t="s">
        <v>1064</v>
      </c>
      <c r="BA73" s="45" t="s">
        <v>311</v>
      </c>
      <c r="BC73" s="48">
        <v>0</v>
      </c>
      <c r="BF73" s="48">
        <v>0</v>
      </c>
      <c r="BG73" s="45" t="s">
        <v>1</v>
      </c>
      <c r="BH73" s="45" t="s">
        <v>1287</v>
      </c>
      <c r="BI73" s="45" t="s">
        <v>1510</v>
      </c>
      <c r="BJ73" s="45" t="s">
        <v>145</v>
      </c>
      <c r="BK73" s="45" t="s">
        <v>145</v>
      </c>
      <c r="BM73" s="48">
        <v>0</v>
      </c>
      <c r="BP73" s="48">
        <v>14271576</v>
      </c>
      <c r="BQ73" s="45" t="s">
        <v>2</v>
      </c>
      <c r="BR73" s="45" t="s">
        <v>1287</v>
      </c>
      <c r="BS73" s="45" t="s">
        <v>1516</v>
      </c>
      <c r="BT73" s="45" t="s">
        <v>2097</v>
      </c>
      <c r="BU73" s="45" t="s">
        <v>18</v>
      </c>
      <c r="BW73" s="48">
        <v>0</v>
      </c>
    </row>
    <row r="74" spans="1:75" x14ac:dyDescent="0.3">
      <c r="A74" s="45" t="s">
        <v>459</v>
      </c>
      <c r="B74" s="45" t="s">
        <v>1496</v>
      </c>
      <c r="C74" s="45" t="s">
        <v>2346</v>
      </c>
      <c r="D74" s="45" t="s">
        <v>15</v>
      </c>
      <c r="E74" s="45" t="s">
        <v>1</v>
      </c>
      <c r="F74" s="45"/>
      <c r="H74" s="1">
        <v>1100000</v>
      </c>
      <c r="I74" s="2" t="s">
        <v>2</v>
      </c>
      <c r="J74" s="2" t="s">
        <v>488</v>
      </c>
      <c r="K74" s="2" t="s">
        <v>747</v>
      </c>
      <c r="L74" s="45" t="s">
        <v>1084</v>
      </c>
      <c r="M74" s="2" t="s">
        <v>39</v>
      </c>
      <c r="O74" s="48">
        <v>0</v>
      </c>
      <c r="R74" s="48">
        <v>0</v>
      </c>
      <c r="S74" s="45" t="s">
        <v>2</v>
      </c>
      <c r="T74" s="45" t="s">
        <v>483</v>
      </c>
      <c r="U74" s="45" t="s">
        <v>740</v>
      </c>
      <c r="V74" s="45" t="s">
        <v>1080</v>
      </c>
      <c r="W74" s="45" t="s">
        <v>32</v>
      </c>
      <c r="Y74" s="48">
        <v>0</v>
      </c>
      <c r="AB74" s="48">
        <v>2117805</v>
      </c>
      <c r="AC74" s="45" t="s">
        <v>1</v>
      </c>
      <c r="AD74" s="45" t="s">
        <v>565</v>
      </c>
      <c r="AE74" s="45" t="s">
        <v>1530</v>
      </c>
      <c r="AF74" s="45" t="s">
        <v>2356</v>
      </c>
      <c r="AG74" s="45" t="s">
        <v>123</v>
      </c>
      <c r="AI74" s="48">
        <v>0</v>
      </c>
      <c r="AL74" s="48">
        <v>850000</v>
      </c>
      <c r="AM74" s="45" t="s">
        <v>1</v>
      </c>
      <c r="AN74" s="45" t="s">
        <v>1288</v>
      </c>
      <c r="AO74" s="45" t="s">
        <v>1520</v>
      </c>
      <c r="AP74" s="45" t="s">
        <v>2084</v>
      </c>
      <c r="AQ74" s="45" t="s">
        <v>145</v>
      </c>
      <c r="AS74" s="48">
        <v>0</v>
      </c>
      <c r="AV74" s="48">
        <v>2167855</v>
      </c>
      <c r="AW74" s="45" t="s">
        <v>1</v>
      </c>
      <c r="AX74" s="45" t="s">
        <v>1287</v>
      </c>
      <c r="AY74" s="45" t="s">
        <v>2736</v>
      </c>
      <c r="AZ74" s="45" t="s">
        <v>145</v>
      </c>
      <c r="BA74" s="45" t="s">
        <v>145</v>
      </c>
      <c r="BC74" s="48">
        <v>44902.15</v>
      </c>
      <c r="BF74" s="48">
        <v>0</v>
      </c>
      <c r="BG74" s="45" t="s">
        <v>1</v>
      </c>
      <c r="BH74" s="45" t="s">
        <v>1288</v>
      </c>
      <c r="BI74" s="45" t="s">
        <v>1519</v>
      </c>
      <c r="BJ74" s="45" t="s">
        <v>2084</v>
      </c>
      <c r="BK74" s="45" t="s">
        <v>145</v>
      </c>
      <c r="BM74" s="48">
        <v>4685926.49</v>
      </c>
      <c r="BP74" s="48">
        <v>0</v>
      </c>
      <c r="BQ74" s="45" t="s">
        <v>1</v>
      </c>
      <c r="BR74" s="45" t="s">
        <v>1287</v>
      </c>
      <c r="BS74" s="45" t="s">
        <v>1511</v>
      </c>
      <c r="BT74" s="45" t="s">
        <v>2349</v>
      </c>
      <c r="BU74" s="45" t="s">
        <v>24</v>
      </c>
      <c r="BW74" s="48">
        <v>6321.01</v>
      </c>
    </row>
    <row r="75" spans="1:75" x14ac:dyDescent="0.3">
      <c r="A75" s="45" t="s">
        <v>459</v>
      </c>
      <c r="B75" s="45" t="s">
        <v>1497</v>
      </c>
      <c r="C75" s="45" t="s">
        <v>2088</v>
      </c>
      <c r="D75" s="45" t="s">
        <v>145</v>
      </c>
      <c r="E75" s="45" t="s">
        <v>4</v>
      </c>
      <c r="F75" s="45"/>
      <c r="H75" s="1">
        <v>1500000</v>
      </c>
      <c r="I75" s="2" t="s">
        <v>2</v>
      </c>
      <c r="J75" s="2" t="s">
        <v>488</v>
      </c>
      <c r="K75" s="2" t="s">
        <v>748</v>
      </c>
      <c r="L75" s="45" t="s">
        <v>1084</v>
      </c>
      <c r="M75" s="2" t="s">
        <v>40</v>
      </c>
      <c r="O75" s="48">
        <v>0</v>
      </c>
      <c r="R75" s="48">
        <v>694508</v>
      </c>
      <c r="S75" s="45" t="s">
        <v>2</v>
      </c>
      <c r="T75" s="45" t="s">
        <v>484</v>
      </c>
      <c r="U75" s="45" t="s">
        <v>741</v>
      </c>
      <c r="V75" s="45" t="s">
        <v>1081</v>
      </c>
      <c r="W75" s="45" t="s">
        <v>33</v>
      </c>
      <c r="Y75" s="48">
        <v>0</v>
      </c>
      <c r="AB75" s="48">
        <v>150000</v>
      </c>
      <c r="AC75" s="45" t="s">
        <v>3</v>
      </c>
      <c r="AD75" s="45" t="s">
        <v>476</v>
      </c>
      <c r="AE75" s="45" t="s">
        <v>732</v>
      </c>
      <c r="AF75" s="45" t="s">
        <v>1074</v>
      </c>
      <c r="AG75" s="45" t="s">
        <v>28</v>
      </c>
      <c r="AI75" s="48">
        <v>0</v>
      </c>
      <c r="AL75" s="48">
        <v>800000</v>
      </c>
      <c r="AM75" s="45" t="s">
        <v>1</v>
      </c>
      <c r="AN75" s="45" t="s">
        <v>1288</v>
      </c>
      <c r="AO75" s="45" t="s">
        <v>1519</v>
      </c>
      <c r="AP75" s="45" t="s">
        <v>2084</v>
      </c>
      <c r="AQ75" s="45" t="s">
        <v>145</v>
      </c>
      <c r="AS75" s="48">
        <v>0</v>
      </c>
      <c r="AV75" s="48">
        <v>0</v>
      </c>
      <c r="AW75" s="45" t="s">
        <v>1</v>
      </c>
      <c r="AX75" s="45" t="s">
        <v>1287</v>
      </c>
      <c r="AY75" s="45" t="s">
        <v>2738</v>
      </c>
      <c r="AZ75" s="45" t="s">
        <v>145</v>
      </c>
      <c r="BA75" s="45" t="s">
        <v>145</v>
      </c>
      <c r="BC75" s="48">
        <v>0</v>
      </c>
      <c r="BF75" s="48">
        <v>0</v>
      </c>
      <c r="BG75" s="45" t="s">
        <v>1</v>
      </c>
      <c r="BH75" s="45" t="s">
        <v>1288</v>
      </c>
      <c r="BI75" s="45" t="s">
        <v>2858</v>
      </c>
      <c r="BJ75" s="45" t="s">
        <v>2084</v>
      </c>
      <c r="BK75" s="45" t="s">
        <v>145</v>
      </c>
      <c r="BM75" s="48">
        <v>0</v>
      </c>
      <c r="BP75" s="48">
        <v>0</v>
      </c>
      <c r="BQ75" s="45" t="s">
        <v>2</v>
      </c>
      <c r="BR75" s="45" t="s">
        <v>1287</v>
      </c>
      <c r="BS75" s="45" t="s">
        <v>1512</v>
      </c>
      <c r="BT75" s="45" t="s">
        <v>1064</v>
      </c>
      <c r="BU75" s="45" t="s">
        <v>311</v>
      </c>
      <c r="BW75" s="48">
        <v>0</v>
      </c>
    </row>
    <row r="76" spans="1:75" ht="15" customHeight="1" x14ac:dyDescent="0.3">
      <c r="A76" s="45" t="s">
        <v>459</v>
      </c>
      <c r="B76" s="45" t="s">
        <v>2970</v>
      </c>
      <c r="C76" s="45" t="s">
        <v>3052</v>
      </c>
      <c r="D76" s="45" t="s">
        <v>15</v>
      </c>
      <c r="E76" s="45" t="s">
        <v>2</v>
      </c>
      <c r="F76" s="45"/>
      <c r="H76" s="1">
        <v>2700000</v>
      </c>
      <c r="I76" s="2" t="s">
        <v>2</v>
      </c>
      <c r="J76" s="2" t="s">
        <v>488</v>
      </c>
      <c r="K76" s="2" t="s">
        <v>749</v>
      </c>
      <c r="L76" s="45" t="s">
        <v>1084</v>
      </c>
      <c r="M76" s="2" t="s">
        <v>36</v>
      </c>
      <c r="O76" s="48">
        <v>515.4</v>
      </c>
      <c r="R76" s="48">
        <v>0</v>
      </c>
      <c r="S76" s="45" t="s">
        <v>2</v>
      </c>
      <c r="T76" s="45" t="s">
        <v>485</v>
      </c>
      <c r="U76" s="45" t="s">
        <v>742</v>
      </c>
      <c r="V76" s="45" t="s">
        <v>1079</v>
      </c>
      <c r="W76" s="45" t="s">
        <v>34</v>
      </c>
      <c r="Y76" s="48">
        <v>0</v>
      </c>
      <c r="AB76" s="48">
        <v>10291</v>
      </c>
      <c r="AC76" s="45" t="s">
        <v>2</v>
      </c>
      <c r="AD76" s="45" t="s">
        <v>478</v>
      </c>
      <c r="AE76" s="45" t="s">
        <v>734</v>
      </c>
      <c r="AF76" s="45" t="s">
        <v>1076</v>
      </c>
      <c r="AG76" s="45" t="s">
        <v>8</v>
      </c>
      <c r="AI76" s="48">
        <v>0</v>
      </c>
      <c r="AL76" s="48">
        <v>3974553</v>
      </c>
      <c r="AM76" s="45" t="s">
        <v>1</v>
      </c>
      <c r="AN76" s="45" t="s">
        <v>2480</v>
      </c>
      <c r="AO76" s="45" t="s">
        <v>2533</v>
      </c>
      <c r="AP76" s="45" t="s">
        <v>2353</v>
      </c>
      <c r="AQ76" s="45" t="s">
        <v>236</v>
      </c>
      <c r="AS76" s="48">
        <v>0</v>
      </c>
      <c r="AV76" s="48">
        <v>3727640</v>
      </c>
      <c r="AW76" s="45" t="s">
        <v>2</v>
      </c>
      <c r="AX76" s="45" t="s">
        <v>469</v>
      </c>
      <c r="AY76" s="45" t="s">
        <v>722</v>
      </c>
      <c r="AZ76" s="45" t="s">
        <v>1067</v>
      </c>
      <c r="BA76" s="45" t="s">
        <v>22</v>
      </c>
      <c r="BC76" s="48">
        <v>0</v>
      </c>
      <c r="BF76" s="48">
        <v>0</v>
      </c>
      <c r="BG76" s="45" t="s">
        <v>1</v>
      </c>
      <c r="BH76" s="45" t="s">
        <v>2480</v>
      </c>
      <c r="BI76" s="45" t="s">
        <v>2533</v>
      </c>
      <c r="BJ76" s="45" t="s">
        <v>2353</v>
      </c>
      <c r="BK76" s="45" t="s">
        <v>236</v>
      </c>
      <c r="BM76" s="48">
        <v>0</v>
      </c>
      <c r="BP76" s="48">
        <v>0</v>
      </c>
      <c r="BQ76" s="45" t="s">
        <v>1</v>
      </c>
      <c r="BR76" s="45" t="s">
        <v>1287</v>
      </c>
      <c r="BS76" s="45" t="s">
        <v>1510</v>
      </c>
      <c r="BT76" s="45" t="s">
        <v>2088</v>
      </c>
      <c r="BU76" s="45" t="s">
        <v>145</v>
      </c>
      <c r="BW76" s="48">
        <v>0</v>
      </c>
    </row>
    <row r="77" spans="1:75" x14ac:dyDescent="0.3">
      <c r="A77" s="45" t="s">
        <v>459</v>
      </c>
      <c r="B77" s="45" t="s">
        <v>713</v>
      </c>
      <c r="C77" s="45" t="s">
        <v>1061</v>
      </c>
      <c r="D77" s="45" t="s">
        <v>15</v>
      </c>
      <c r="E77" s="45" t="s">
        <v>2</v>
      </c>
      <c r="F77" s="45"/>
      <c r="H77" s="1">
        <v>13400000</v>
      </c>
      <c r="I77" s="2" t="s">
        <v>2</v>
      </c>
      <c r="J77" s="2" t="s">
        <v>488</v>
      </c>
      <c r="K77" s="2" t="s">
        <v>750</v>
      </c>
      <c r="L77" s="45" t="s">
        <v>1085</v>
      </c>
      <c r="M77" s="2" t="s">
        <v>41</v>
      </c>
      <c r="O77" s="48">
        <v>0</v>
      </c>
      <c r="R77" s="48">
        <v>0</v>
      </c>
      <c r="S77" s="45" t="s">
        <v>2</v>
      </c>
      <c r="T77" s="45" t="s">
        <v>486</v>
      </c>
      <c r="U77" s="45" t="s">
        <v>743</v>
      </c>
      <c r="V77" s="45" t="s">
        <v>1082</v>
      </c>
      <c r="W77" s="45" t="s">
        <v>35</v>
      </c>
      <c r="Y77" s="48">
        <v>0</v>
      </c>
      <c r="AB77" s="48">
        <v>0</v>
      </c>
      <c r="AC77" s="45" t="s">
        <v>2</v>
      </c>
      <c r="AD77" s="45" t="s">
        <v>479</v>
      </c>
      <c r="AE77" s="45" t="s">
        <v>735</v>
      </c>
      <c r="AF77" s="45" t="s">
        <v>1077</v>
      </c>
      <c r="AG77" s="45" t="s">
        <v>30</v>
      </c>
      <c r="AI77" s="48">
        <v>0</v>
      </c>
      <c r="AL77" s="48">
        <v>0</v>
      </c>
      <c r="AM77" s="45" t="s">
        <v>2</v>
      </c>
      <c r="AN77" s="45" t="s">
        <v>474</v>
      </c>
      <c r="AO77" s="45" t="s">
        <v>730</v>
      </c>
      <c r="AP77" s="45" t="s">
        <v>1071</v>
      </c>
      <c r="AQ77" s="45" t="s">
        <v>26</v>
      </c>
      <c r="AS77" s="48">
        <v>0</v>
      </c>
      <c r="AV77" s="48">
        <v>5000000</v>
      </c>
      <c r="AW77" s="45" t="s">
        <v>1</v>
      </c>
      <c r="AX77" s="45" t="s">
        <v>469</v>
      </c>
      <c r="AY77" s="45" t="s">
        <v>2739</v>
      </c>
      <c r="AZ77" s="45" t="s">
        <v>145</v>
      </c>
      <c r="BA77" s="45" t="s">
        <v>145</v>
      </c>
      <c r="BC77" s="48">
        <v>0</v>
      </c>
      <c r="BF77" s="48">
        <v>45997303</v>
      </c>
      <c r="BG77" s="45" t="s">
        <v>1</v>
      </c>
      <c r="BH77" s="45" t="s">
        <v>2837</v>
      </c>
      <c r="BI77" s="45" t="s">
        <v>469</v>
      </c>
      <c r="BJ77" s="45" t="s">
        <v>145</v>
      </c>
      <c r="BK77" s="45" t="s">
        <v>145</v>
      </c>
      <c r="BM77" s="48">
        <v>0</v>
      </c>
      <c r="BP77" s="48">
        <v>5420132</v>
      </c>
      <c r="BQ77" s="45" t="s">
        <v>1</v>
      </c>
      <c r="BR77" s="45" t="s">
        <v>1287</v>
      </c>
      <c r="BS77" s="45" t="s">
        <v>1287</v>
      </c>
      <c r="BT77" s="45" t="s">
        <v>2079</v>
      </c>
      <c r="BU77" s="45" t="s">
        <v>145</v>
      </c>
      <c r="BW77" s="48">
        <v>0</v>
      </c>
    </row>
    <row r="78" spans="1:75" x14ac:dyDescent="0.3">
      <c r="A78" s="45" t="s">
        <v>459</v>
      </c>
      <c r="B78" s="45" t="s">
        <v>707</v>
      </c>
      <c r="C78" s="45" t="s">
        <v>1047</v>
      </c>
      <c r="D78" s="45" t="s">
        <v>16</v>
      </c>
      <c r="E78" s="45" t="s">
        <v>3</v>
      </c>
      <c r="F78" s="45"/>
      <c r="H78" s="1">
        <v>0</v>
      </c>
      <c r="I78" s="2" t="s">
        <v>3</v>
      </c>
      <c r="J78" s="2" t="s">
        <v>488</v>
      </c>
      <c r="K78" s="2" t="s">
        <v>751</v>
      </c>
      <c r="L78" s="45" t="s">
        <v>1086</v>
      </c>
      <c r="M78" s="2" t="s">
        <v>37</v>
      </c>
      <c r="O78" s="48">
        <v>0</v>
      </c>
      <c r="R78" s="48">
        <v>0</v>
      </c>
      <c r="S78" s="45" t="s">
        <v>2</v>
      </c>
      <c r="T78" s="45" t="s">
        <v>487</v>
      </c>
      <c r="U78" s="45" t="s">
        <v>744</v>
      </c>
      <c r="V78" s="45" t="s">
        <v>1083</v>
      </c>
      <c r="W78" s="45" t="s">
        <v>36</v>
      </c>
      <c r="Y78" s="48">
        <v>0</v>
      </c>
      <c r="AB78" s="48">
        <v>7813306</v>
      </c>
      <c r="AC78" s="45" t="s">
        <v>2</v>
      </c>
      <c r="AD78" s="45" t="s">
        <v>480</v>
      </c>
      <c r="AE78" s="45" t="s">
        <v>736</v>
      </c>
      <c r="AF78" s="45" t="s">
        <v>1075</v>
      </c>
      <c r="AG78" s="45" t="s">
        <v>28</v>
      </c>
      <c r="AI78" s="48">
        <v>0</v>
      </c>
      <c r="AL78" s="48">
        <v>0</v>
      </c>
      <c r="AM78" s="45" t="s">
        <v>2</v>
      </c>
      <c r="AN78" s="45" t="s">
        <v>474</v>
      </c>
      <c r="AO78" s="45" t="s">
        <v>730</v>
      </c>
      <c r="AP78" s="45" t="s">
        <v>1072</v>
      </c>
      <c r="AQ78" s="45" t="s">
        <v>26</v>
      </c>
      <c r="AS78" s="48">
        <v>0</v>
      </c>
      <c r="AV78" s="48">
        <v>0</v>
      </c>
      <c r="AW78" s="45" t="s">
        <v>1</v>
      </c>
      <c r="AX78" s="45" t="s">
        <v>1288</v>
      </c>
      <c r="AY78" s="45" t="s">
        <v>1520</v>
      </c>
      <c r="AZ78" s="45" t="s">
        <v>2084</v>
      </c>
      <c r="BA78" s="45" t="s">
        <v>145</v>
      </c>
      <c r="BC78" s="48">
        <v>0</v>
      </c>
      <c r="BF78" s="48">
        <v>0</v>
      </c>
      <c r="BG78" s="45" t="s">
        <v>2</v>
      </c>
      <c r="BH78" s="45" t="s">
        <v>474</v>
      </c>
      <c r="BI78" s="45" t="s">
        <v>1526</v>
      </c>
      <c r="BJ78" s="45" t="s">
        <v>1071</v>
      </c>
      <c r="BK78" s="45" t="s">
        <v>26</v>
      </c>
      <c r="BM78" s="48">
        <v>0</v>
      </c>
      <c r="BP78" s="48">
        <v>0</v>
      </c>
      <c r="BQ78" s="45" t="s">
        <v>1</v>
      </c>
      <c r="BR78" s="45" t="s">
        <v>1287</v>
      </c>
      <c r="BS78" s="45" t="s">
        <v>1510</v>
      </c>
      <c r="BT78" s="45" t="s">
        <v>145</v>
      </c>
      <c r="BU78" s="45" t="s">
        <v>145</v>
      </c>
      <c r="BW78" s="48">
        <v>0</v>
      </c>
    </row>
    <row r="79" spans="1:75" x14ac:dyDescent="0.3">
      <c r="A79" s="45" t="s">
        <v>459</v>
      </c>
      <c r="B79" s="45" t="s">
        <v>2971</v>
      </c>
      <c r="C79" s="45" t="s">
        <v>3053</v>
      </c>
      <c r="D79" s="45" t="s">
        <v>28</v>
      </c>
      <c r="E79" s="45" t="s">
        <v>3</v>
      </c>
      <c r="F79" s="45"/>
      <c r="H79" s="1">
        <v>0</v>
      </c>
      <c r="I79" s="2" t="s">
        <v>2</v>
      </c>
      <c r="J79" s="2" t="s">
        <v>488</v>
      </c>
      <c r="K79" s="2" t="s">
        <v>752</v>
      </c>
      <c r="L79" s="45" t="s">
        <v>1081</v>
      </c>
      <c r="M79" s="2" t="s">
        <v>38</v>
      </c>
      <c r="O79" s="48">
        <v>0</v>
      </c>
      <c r="R79" s="48">
        <v>400000</v>
      </c>
      <c r="S79" s="45" t="s">
        <v>2</v>
      </c>
      <c r="T79" s="45" t="s">
        <v>488</v>
      </c>
      <c r="U79" s="45" t="s">
        <v>745</v>
      </c>
      <c r="V79" s="45" t="s">
        <v>1081</v>
      </c>
      <c r="W79" s="45" t="s">
        <v>37</v>
      </c>
      <c r="Y79" s="48">
        <v>1238123.73</v>
      </c>
      <c r="AB79" s="48">
        <v>0</v>
      </c>
      <c r="AC79" s="45" t="s">
        <v>2</v>
      </c>
      <c r="AD79" s="45" t="s">
        <v>480</v>
      </c>
      <c r="AE79" s="45" t="s">
        <v>733</v>
      </c>
      <c r="AF79" s="45" t="s">
        <v>1075</v>
      </c>
      <c r="AG79" s="45" t="s">
        <v>29</v>
      </c>
      <c r="AI79" s="48">
        <v>119374.59</v>
      </c>
      <c r="AL79" s="48">
        <v>0</v>
      </c>
      <c r="AM79" s="45" t="s">
        <v>1</v>
      </c>
      <c r="AN79" s="45" t="s">
        <v>2424</v>
      </c>
      <c r="AO79" s="45" t="s">
        <v>1525</v>
      </c>
      <c r="AP79" s="45" t="s">
        <v>2355</v>
      </c>
      <c r="AQ79" s="45" t="s">
        <v>237</v>
      </c>
      <c r="AS79" s="48">
        <v>0</v>
      </c>
      <c r="AV79" s="48">
        <v>0</v>
      </c>
      <c r="AW79" s="45" t="s">
        <v>1</v>
      </c>
      <c r="AX79" s="45" t="s">
        <v>1288</v>
      </c>
      <c r="AY79" s="45" t="s">
        <v>1519</v>
      </c>
      <c r="AZ79" s="45" t="s">
        <v>2084</v>
      </c>
      <c r="BA79" s="45" t="s">
        <v>145</v>
      </c>
      <c r="BC79" s="48">
        <v>0</v>
      </c>
      <c r="BF79" s="48">
        <v>0</v>
      </c>
      <c r="BG79" s="45" t="s">
        <v>2</v>
      </c>
      <c r="BH79" s="45" t="s">
        <v>474</v>
      </c>
      <c r="BI79" s="45" t="s">
        <v>1526</v>
      </c>
      <c r="BJ79" s="45" t="s">
        <v>1072</v>
      </c>
      <c r="BK79" s="45" t="s">
        <v>26</v>
      </c>
      <c r="BM79" s="48">
        <v>0</v>
      </c>
      <c r="BP79" s="48">
        <v>0</v>
      </c>
      <c r="BQ79" s="45" t="s">
        <v>4</v>
      </c>
      <c r="BR79" s="45" t="s">
        <v>469</v>
      </c>
      <c r="BS79" s="45" t="s">
        <v>469</v>
      </c>
      <c r="BT79" s="45" t="s">
        <v>2079</v>
      </c>
      <c r="BU79" s="45" t="s">
        <v>145</v>
      </c>
      <c r="BW79" s="48">
        <v>0</v>
      </c>
    </row>
    <row r="80" spans="1:75" x14ac:dyDescent="0.3">
      <c r="A80" s="45" t="s">
        <v>459</v>
      </c>
      <c r="B80" s="45" t="s">
        <v>2532</v>
      </c>
      <c r="C80" s="45" t="s">
        <v>2603</v>
      </c>
      <c r="D80" s="45" t="s">
        <v>14</v>
      </c>
      <c r="E80" s="45" t="s">
        <v>2</v>
      </c>
      <c r="F80" s="45"/>
      <c r="H80" s="1">
        <v>0</v>
      </c>
      <c r="I80" s="2" t="s">
        <v>2</v>
      </c>
      <c r="J80" s="2" t="s">
        <v>488</v>
      </c>
      <c r="K80" s="2" t="s">
        <v>752</v>
      </c>
      <c r="L80" s="45" t="s">
        <v>1081</v>
      </c>
      <c r="M80" s="2" t="s">
        <v>42</v>
      </c>
      <c r="O80" s="48">
        <v>1315982.2</v>
      </c>
      <c r="R80" s="48">
        <v>155000</v>
      </c>
      <c r="S80" s="45" t="s">
        <v>2</v>
      </c>
      <c r="T80" s="45" t="s">
        <v>488</v>
      </c>
      <c r="U80" s="45" t="s">
        <v>746</v>
      </c>
      <c r="V80" s="45" t="s">
        <v>1084</v>
      </c>
      <c r="W80" s="45" t="s">
        <v>38</v>
      </c>
      <c r="Y80" s="48">
        <v>0</v>
      </c>
      <c r="AB80" s="48">
        <v>172452</v>
      </c>
      <c r="AC80" s="45" t="s">
        <v>2</v>
      </c>
      <c r="AD80" s="45" t="s">
        <v>482</v>
      </c>
      <c r="AE80" s="45" t="s">
        <v>738</v>
      </c>
      <c r="AF80" s="45" t="s">
        <v>1079</v>
      </c>
      <c r="AG80" s="45" t="s">
        <v>28</v>
      </c>
      <c r="AI80" s="48">
        <v>0</v>
      </c>
      <c r="AL80" s="48">
        <v>0</v>
      </c>
      <c r="AM80" s="45" t="s">
        <v>2</v>
      </c>
      <c r="AN80" s="45" t="s">
        <v>1293</v>
      </c>
      <c r="AO80" s="45" t="s">
        <v>731</v>
      </c>
      <c r="AP80" s="45" t="s">
        <v>1073</v>
      </c>
      <c r="AQ80" s="45" t="s">
        <v>27</v>
      </c>
      <c r="AS80" s="48">
        <v>0</v>
      </c>
      <c r="AV80" s="48">
        <v>0</v>
      </c>
      <c r="AW80" s="45" t="s">
        <v>1</v>
      </c>
      <c r="AX80" s="45" t="s">
        <v>2480</v>
      </c>
      <c r="AY80" s="45" t="s">
        <v>2533</v>
      </c>
      <c r="AZ80" s="45" t="s">
        <v>2353</v>
      </c>
      <c r="BA80" s="45" t="s">
        <v>236</v>
      </c>
      <c r="BC80" s="48">
        <v>0</v>
      </c>
      <c r="BF80" s="48">
        <v>0</v>
      </c>
      <c r="BG80" s="45" t="s">
        <v>1</v>
      </c>
      <c r="BH80" s="45" t="s">
        <v>474</v>
      </c>
      <c r="BI80" s="45" t="s">
        <v>1526</v>
      </c>
      <c r="BJ80" s="45" t="s">
        <v>145</v>
      </c>
      <c r="BK80" s="45" t="s">
        <v>145</v>
      </c>
      <c r="BM80" s="48">
        <v>0</v>
      </c>
      <c r="BP80" s="48">
        <v>0</v>
      </c>
      <c r="BQ80" s="45" t="s">
        <v>1</v>
      </c>
      <c r="BR80" s="45" t="s">
        <v>1288</v>
      </c>
      <c r="BS80" s="45" t="s">
        <v>1520</v>
      </c>
      <c r="BT80" s="45" t="s">
        <v>2084</v>
      </c>
      <c r="BU80" s="45" t="s">
        <v>145</v>
      </c>
      <c r="BW80" s="48">
        <v>0</v>
      </c>
    </row>
    <row r="81" spans="1:75" x14ac:dyDescent="0.3">
      <c r="A81" s="45" t="s">
        <v>459</v>
      </c>
      <c r="B81" s="45" t="s">
        <v>1496</v>
      </c>
      <c r="C81" s="45" t="s">
        <v>2908</v>
      </c>
      <c r="D81" s="45" t="s">
        <v>15</v>
      </c>
      <c r="E81" s="45" t="s">
        <v>2</v>
      </c>
      <c r="F81" s="45"/>
      <c r="H81" s="1">
        <v>0</v>
      </c>
      <c r="I81" s="2" t="s">
        <v>2</v>
      </c>
      <c r="J81" s="2" t="s">
        <v>488</v>
      </c>
      <c r="K81" s="2" t="s">
        <v>752</v>
      </c>
      <c r="L81" s="45" t="s">
        <v>1081</v>
      </c>
      <c r="M81" s="2" t="s">
        <v>43</v>
      </c>
      <c r="O81" s="48">
        <v>0</v>
      </c>
      <c r="R81" s="48">
        <v>13400000</v>
      </c>
      <c r="S81" s="45" t="s">
        <v>2</v>
      </c>
      <c r="T81" s="45" t="s">
        <v>488</v>
      </c>
      <c r="U81" s="45" t="s">
        <v>750</v>
      </c>
      <c r="V81" s="45" t="s">
        <v>1085</v>
      </c>
      <c r="W81" s="45" t="s">
        <v>41</v>
      </c>
      <c r="Y81" s="48">
        <v>0</v>
      </c>
      <c r="AB81" s="48">
        <v>86478</v>
      </c>
      <c r="AC81" s="45" t="s">
        <v>1</v>
      </c>
      <c r="AD81" s="45" t="s">
        <v>483</v>
      </c>
      <c r="AE81" s="45" t="s">
        <v>739</v>
      </c>
      <c r="AF81" s="45" t="s">
        <v>1235</v>
      </c>
      <c r="AG81" s="45" t="s">
        <v>32</v>
      </c>
      <c r="AI81" s="48">
        <v>0</v>
      </c>
      <c r="AL81" s="48">
        <v>0</v>
      </c>
      <c r="AM81" s="45" t="s">
        <v>1</v>
      </c>
      <c r="AN81" s="45" t="s">
        <v>565</v>
      </c>
      <c r="AO81" s="45" t="s">
        <v>1530</v>
      </c>
      <c r="AP81" s="45" t="s">
        <v>2356</v>
      </c>
      <c r="AQ81" s="45" t="s">
        <v>123</v>
      </c>
      <c r="AS81" s="48">
        <v>0</v>
      </c>
      <c r="AV81" s="48">
        <v>0</v>
      </c>
      <c r="AW81" s="45" t="s">
        <v>2</v>
      </c>
      <c r="AX81" s="45" t="s">
        <v>474</v>
      </c>
      <c r="AY81" s="45" t="s">
        <v>730</v>
      </c>
      <c r="AZ81" s="45" t="s">
        <v>1071</v>
      </c>
      <c r="BA81" s="45" t="s">
        <v>26</v>
      </c>
      <c r="BC81" s="48">
        <v>0</v>
      </c>
      <c r="BF81" s="48">
        <v>0</v>
      </c>
      <c r="BG81" s="45" t="s">
        <v>1</v>
      </c>
      <c r="BH81" s="45" t="s">
        <v>2424</v>
      </c>
      <c r="BI81" s="45" t="s">
        <v>1525</v>
      </c>
      <c r="BJ81" s="45" t="s">
        <v>2355</v>
      </c>
      <c r="BK81" s="45" t="s">
        <v>237</v>
      </c>
      <c r="BM81" s="48">
        <v>0</v>
      </c>
      <c r="BP81" s="48">
        <v>0</v>
      </c>
      <c r="BQ81" s="45" t="s">
        <v>1</v>
      </c>
      <c r="BR81" s="45" t="s">
        <v>1288</v>
      </c>
      <c r="BS81" s="45" t="s">
        <v>1519</v>
      </c>
      <c r="BT81" s="45" t="s">
        <v>2084</v>
      </c>
      <c r="BU81" s="45" t="s">
        <v>145</v>
      </c>
      <c r="BW81" s="48">
        <v>0</v>
      </c>
    </row>
    <row r="82" spans="1:75" x14ac:dyDescent="0.3">
      <c r="A82" s="45" t="s">
        <v>1284</v>
      </c>
      <c r="B82" s="45" t="s">
        <v>1498</v>
      </c>
      <c r="C82" s="45" t="s">
        <v>1231</v>
      </c>
      <c r="D82" s="45" t="s">
        <v>15</v>
      </c>
      <c r="E82" s="45" t="s">
        <v>1</v>
      </c>
      <c r="F82" s="45"/>
      <c r="H82" s="1">
        <v>0</v>
      </c>
      <c r="I82" s="2" t="s">
        <v>2</v>
      </c>
      <c r="J82" s="2" t="s">
        <v>488</v>
      </c>
      <c r="K82" s="2" t="s">
        <v>752</v>
      </c>
      <c r="L82" s="45" t="s">
        <v>1081</v>
      </c>
      <c r="M82" s="2" t="s">
        <v>44</v>
      </c>
      <c r="O82" s="48">
        <v>1875927.08</v>
      </c>
      <c r="R82" s="48">
        <v>0</v>
      </c>
      <c r="S82" s="45" t="s">
        <v>3</v>
      </c>
      <c r="T82" s="45" t="s">
        <v>488</v>
      </c>
      <c r="U82" s="45" t="s">
        <v>751</v>
      </c>
      <c r="V82" s="45" t="s">
        <v>1086</v>
      </c>
      <c r="W82" s="45" t="s">
        <v>37</v>
      </c>
      <c r="Y82" s="48">
        <v>1981657.51</v>
      </c>
      <c r="AB82" s="48">
        <v>0</v>
      </c>
      <c r="AC82" s="45" t="s">
        <v>2</v>
      </c>
      <c r="AD82" s="45" t="s">
        <v>483</v>
      </c>
      <c r="AE82" s="45" t="s">
        <v>740</v>
      </c>
      <c r="AF82" s="45" t="s">
        <v>1080</v>
      </c>
      <c r="AG82" s="45" t="s">
        <v>32</v>
      </c>
      <c r="AI82" s="48">
        <v>1483114.91</v>
      </c>
      <c r="AL82" s="48">
        <v>172234</v>
      </c>
      <c r="AM82" s="45" t="s">
        <v>3</v>
      </c>
      <c r="AN82" s="45" t="s">
        <v>476</v>
      </c>
      <c r="AO82" s="45" t="s">
        <v>732</v>
      </c>
      <c r="AP82" s="45" t="s">
        <v>1074</v>
      </c>
      <c r="AQ82" s="45" t="s">
        <v>28</v>
      </c>
      <c r="AS82" s="48">
        <v>604072.25</v>
      </c>
      <c r="AV82" s="48">
        <v>0</v>
      </c>
      <c r="AW82" s="45" t="s">
        <v>2</v>
      </c>
      <c r="AX82" s="45" t="s">
        <v>474</v>
      </c>
      <c r="AY82" s="45" t="s">
        <v>730</v>
      </c>
      <c r="AZ82" s="45" t="s">
        <v>1072</v>
      </c>
      <c r="BA82" s="45" t="s">
        <v>26</v>
      </c>
      <c r="BC82" s="48">
        <v>4424.72</v>
      </c>
      <c r="BF82" s="48">
        <v>83587</v>
      </c>
      <c r="BG82" s="45" t="s">
        <v>2</v>
      </c>
      <c r="BH82" s="45" t="s">
        <v>1293</v>
      </c>
      <c r="BI82" s="45" t="s">
        <v>731</v>
      </c>
      <c r="BJ82" s="45" t="s">
        <v>1073</v>
      </c>
      <c r="BK82" s="45" t="s">
        <v>27</v>
      </c>
      <c r="BM82" s="48">
        <v>0</v>
      </c>
      <c r="BP82" s="48">
        <v>0</v>
      </c>
      <c r="BQ82" s="45" t="s">
        <v>1</v>
      </c>
      <c r="BR82" s="45" t="s">
        <v>2480</v>
      </c>
      <c r="BS82" s="45" t="s">
        <v>2533</v>
      </c>
      <c r="BT82" s="45" t="s">
        <v>2353</v>
      </c>
      <c r="BU82" s="45" t="s">
        <v>236</v>
      </c>
      <c r="BW82" s="48">
        <v>0</v>
      </c>
    </row>
    <row r="83" spans="1:75" x14ac:dyDescent="0.3">
      <c r="A83" s="45" t="s">
        <v>1284</v>
      </c>
      <c r="B83" s="45" t="s">
        <v>1499</v>
      </c>
      <c r="C83" s="45" t="s">
        <v>2347</v>
      </c>
      <c r="D83" s="45" t="s">
        <v>17</v>
      </c>
      <c r="E83" s="45" t="s">
        <v>1</v>
      </c>
      <c r="F83" s="45"/>
      <c r="H83" s="1">
        <v>0</v>
      </c>
      <c r="I83" s="2" t="s">
        <v>2</v>
      </c>
      <c r="J83" s="2" t="s">
        <v>488</v>
      </c>
      <c r="K83" s="2" t="s">
        <v>752</v>
      </c>
      <c r="L83" s="45" t="s">
        <v>1081</v>
      </c>
      <c r="M83" s="2" t="s">
        <v>39</v>
      </c>
      <c r="O83" s="48">
        <v>9394</v>
      </c>
      <c r="R83" s="48">
        <v>0</v>
      </c>
      <c r="S83" s="45" t="s">
        <v>2</v>
      </c>
      <c r="T83" s="45" t="s">
        <v>488</v>
      </c>
      <c r="U83" s="45" t="s">
        <v>752</v>
      </c>
      <c r="V83" s="45" t="s">
        <v>1081</v>
      </c>
      <c r="W83" s="45" t="s">
        <v>38</v>
      </c>
      <c r="Y83" s="48">
        <v>55831</v>
      </c>
      <c r="AB83" s="48">
        <v>694508</v>
      </c>
      <c r="AC83" s="45" t="s">
        <v>2</v>
      </c>
      <c r="AD83" s="45" t="s">
        <v>484</v>
      </c>
      <c r="AE83" s="45" t="s">
        <v>741</v>
      </c>
      <c r="AF83" s="45" t="s">
        <v>1081</v>
      </c>
      <c r="AG83" s="45" t="s">
        <v>33</v>
      </c>
      <c r="AI83" s="48">
        <v>793883</v>
      </c>
      <c r="AL83" s="48">
        <v>10291</v>
      </c>
      <c r="AM83" s="45" t="s">
        <v>2</v>
      </c>
      <c r="AN83" s="45" t="s">
        <v>478</v>
      </c>
      <c r="AO83" s="45" t="s">
        <v>734</v>
      </c>
      <c r="AP83" s="45" t="s">
        <v>1076</v>
      </c>
      <c r="AQ83" s="45" t="s">
        <v>8</v>
      </c>
      <c r="AS83" s="48">
        <v>505069.9</v>
      </c>
      <c r="AV83" s="48">
        <v>0</v>
      </c>
      <c r="AW83" s="45" t="s">
        <v>1</v>
      </c>
      <c r="AX83" s="45" t="s">
        <v>2424</v>
      </c>
      <c r="AY83" s="45" t="s">
        <v>1525</v>
      </c>
      <c r="AZ83" s="45" t="s">
        <v>2355</v>
      </c>
      <c r="BA83" s="45" t="s">
        <v>237</v>
      </c>
      <c r="BC83" s="48">
        <v>-92154.02</v>
      </c>
      <c r="BF83" s="48">
        <v>500000</v>
      </c>
      <c r="BG83" s="45" t="s">
        <v>1</v>
      </c>
      <c r="BH83" s="45" t="s">
        <v>1294</v>
      </c>
      <c r="BI83" s="45" t="s">
        <v>1528</v>
      </c>
      <c r="BJ83" s="45" t="s">
        <v>2356</v>
      </c>
      <c r="BK83" s="45" t="s">
        <v>230</v>
      </c>
      <c r="BM83" s="48">
        <v>45684.86</v>
      </c>
      <c r="BP83" s="48">
        <v>14657540.77</v>
      </c>
      <c r="BQ83" s="45" t="s">
        <v>1</v>
      </c>
      <c r="BR83" s="45" t="s">
        <v>1517</v>
      </c>
      <c r="BS83" s="45" t="s">
        <v>1517</v>
      </c>
      <c r="BT83" s="45" t="s">
        <v>2079</v>
      </c>
      <c r="BU83" s="45" t="s">
        <v>145</v>
      </c>
      <c r="BW83" s="48">
        <v>52279.29</v>
      </c>
    </row>
    <row r="84" spans="1:75" x14ac:dyDescent="0.3">
      <c r="A84" s="45" t="s">
        <v>1284</v>
      </c>
      <c r="B84" s="45" t="s">
        <v>1500</v>
      </c>
      <c r="C84" s="45" t="s">
        <v>2347</v>
      </c>
      <c r="D84" s="45" t="s">
        <v>15</v>
      </c>
      <c r="E84" s="45" t="s">
        <v>1</v>
      </c>
      <c r="F84" s="45"/>
      <c r="H84" s="1">
        <v>0</v>
      </c>
      <c r="I84" s="2" t="s">
        <v>2</v>
      </c>
      <c r="J84" s="2" t="s">
        <v>488</v>
      </c>
      <c r="K84" s="2" t="s">
        <v>752</v>
      </c>
      <c r="L84" s="45" t="s">
        <v>1081</v>
      </c>
      <c r="M84" s="2" t="s">
        <v>40</v>
      </c>
      <c r="O84" s="48">
        <v>0</v>
      </c>
      <c r="R84" s="48">
        <v>0</v>
      </c>
      <c r="S84" s="45" t="s">
        <v>2</v>
      </c>
      <c r="T84" s="45" t="s">
        <v>488</v>
      </c>
      <c r="U84" s="45" t="s">
        <v>752</v>
      </c>
      <c r="V84" s="45" t="s">
        <v>1081</v>
      </c>
      <c r="W84" s="45" t="s">
        <v>42</v>
      </c>
      <c r="Y84" s="48">
        <v>0</v>
      </c>
      <c r="AB84" s="48">
        <v>9455000</v>
      </c>
      <c r="AC84" s="45" t="s">
        <v>1</v>
      </c>
      <c r="AD84" s="45" t="s">
        <v>1301</v>
      </c>
      <c r="AE84" s="45" t="s">
        <v>1552</v>
      </c>
      <c r="AF84" s="45" t="s">
        <v>2360</v>
      </c>
      <c r="AG84" s="45" t="s">
        <v>238</v>
      </c>
      <c r="AI84" s="48">
        <v>0</v>
      </c>
      <c r="AL84" s="48">
        <v>1000000</v>
      </c>
      <c r="AM84" s="45" t="s">
        <v>2</v>
      </c>
      <c r="AN84" s="45" t="s">
        <v>479</v>
      </c>
      <c r="AO84" s="45" t="s">
        <v>735</v>
      </c>
      <c r="AP84" s="45" t="s">
        <v>1077</v>
      </c>
      <c r="AQ84" s="45" t="s">
        <v>30</v>
      </c>
      <c r="AS84" s="48">
        <v>3020.12</v>
      </c>
      <c r="AV84" s="48">
        <v>83587</v>
      </c>
      <c r="AW84" s="45" t="s">
        <v>2</v>
      </c>
      <c r="AX84" s="45" t="s">
        <v>1293</v>
      </c>
      <c r="AY84" s="45" t="s">
        <v>731</v>
      </c>
      <c r="AZ84" s="45" t="s">
        <v>1073</v>
      </c>
      <c r="BA84" s="45" t="s">
        <v>27</v>
      </c>
      <c r="BC84" s="48">
        <v>0</v>
      </c>
      <c r="BF84" s="48">
        <v>0</v>
      </c>
      <c r="BG84" s="45" t="s">
        <v>3</v>
      </c>
      <c r="BH84" s="45" t="s">
        <v>1294</v>
      </c>
      <c r="BI84" s="45" t="s">
        <v>1528</v>
      </c>
      <c r="BJ84" s="45" t="s">
        <v>1145</v>
      </c>
      <c r="BK84" s="45" t="s">
        <v>124</v>
      </c>
      <c r="BM84" s="48">
        <v>2930.53</v>
      </c>
      <c r="BP84" s="48">
        <v>0</v>
      </c>
      <c r="BQ84" s="45" t="s">
        <v>2</v>
      </c>
      <c r="BR84" s="45" t="s">
        <v>474</v>
      </c>
      <c r="BS84" s="45" t="s">
        <v>1526</v>
      </c>
      <c r="BT84" s="45" t="s">
        <v>1071</v>
      </c>
      <c r="BU84" s="45" t="s">
        <v>26</v>
      </c>
      <c r="BW84" s="48">
        <v>39872.92</v>
      </c>
    </row>
    <row r="85" spans="1:75" x14ac:dyDescent="0.3">
      <c r="A85" s="45" t="s">
        <v>1284</v>
      </c>
      <c r="B85" s="45" t="s">
        <v>1501</v>
      </c>
      <c r="C85" s="45" t="s">
        <v>1062</v>
      </c>
      <c r="D85" s="45" t="s">
        <v>15</v>
      </c>
      <c r="E85" s="45" t="s">
        <v>2</v>
      </c>
      <c r="F85" s="45"/>
      <c r="H85" s="1">
        <v>0</v>
      </c>
      <c r="I85" s="2" t="s">
        <v>2</v>
      </c>
      <c r="J85" s="2" t="s">
        <v>488</v>
      </c>
      <c r="K85" s="2" t="s">
        <v>752</v>
      </c>
      <c r="L85" s="45" t="s">
        <v>1081</v>
      </c>
      <c r="M85" s="2" t="s">
        <v>45</v>
      </c>
      <c r="O85" s="48">
        <v>4752499.8099999996</v>
      </c>
      <c r="R85" s="48">
        <v>0</v>
      </c>
      <c r="S85" s="45" t="s">
        <v>2</v>
      </c>
      <c r="T85" s="45" t="s">
        <v>488</v>
      </c>
      <c r="U85" s="45" t="s">
        <v>752</v>
      </c>
      <c r="V85" s="45" t="s">
        <v>1081</v>
      </c>
      <c r="W85" s="45" t="s">
        <v>43</v>
      </c>
      <c r="Y85" s="48">
        <v>849319.53</v>
      </c>
      <c r="AB85" s="48">
        <v>0</v>
      </c>
      <c r="AC85" s="45" t="s">
        <v>2</v>
      </c>
      <c r="AD85" s="45" t="s">
        <v>485</v>
      </c>
      <c r="AE85" s="45" t="s">
        <v>742</v>
      </c>
      <c r="AF85" s="45" t="s">
        <v>1079</v>
      </c>
      <c r="AG85" s="45" t="s">
        <v>34</v>
      </c>
      <c r="AI85" s="48">
        <v>466149.02</v>
      </c>
      <c r="AL85" s="48">
        <v>0</v>
      </c>
      <c r="AM85" s="45" t="s">
        <v>1</v>
      </c>
      <c r="AN85" s="45" t="s">
        <v>480</v>
      </c>
      <c r="AO85" s="45" t="s">
        <v>2665</v>
      </c>
      <c r="AP85" s="45" t="s">
        <v>145</v>
      </c>
      <c r="AQ85" s="45" t="s">
        <v>145</v>
      </c>
      <c r="AS85" s="48">
        <v>199785.91</v>
      </c>
      <c r="AV85" s="48">
        <v>500000</v>
      </c>
      <c r="AW85" s="45" t="s">
        <v>1</v>
      </c>
      <c r="AX85" s="45" t="s">
        <v>1294</v>
      </c>
      <c r="AY85" s="45" t="s">
        <v>1528</v>
      </c>
      <c r="AZ85" s="45" t="s">
        <v>2356</v>
      </c>
      <c r="BA85" s="45" t="s">
        <v>230</v>
      </c>
      <c r="BC85" s="48">
        <v>97650.07</v>
      </c>
      <c r="BF85" s="48">
        <v>0</v>
      </c>
      <c r="BG85" s="45" t="s">
        <v>2</v>
      </c>
      <c r="BH85" s="45" t="s">
        <v>1294</v>
      </c>
      <c r="BI85" s="45" t="s">
        <v>1528</v>
      </c>
      <c r="BJ85" s="45" t="s">
        <v>1144</v>
      </c>
      <c r="BK85" s="45" t="s">
        <v>230</v>
      </c>
      <c r="BM85" s="48">
        <v>42053.1</v>
      </c>
      <c r="BP85" s="48">
        <v>0</v>
      </c>
      <c r="BQ85" s="45" t="s">
        <v>2</v>
      </c>
      <c r="BR85" s="45" t="s">
        <v>474</v>
      </c>
      <c r="BS85" s="45" t="s">
        <v>1526</v>
      </c>
      <c r="BT85" s="45" t="s">
        <v>1072</v>
      </c>
      <c r="BU85" s="45" t="s">
        <v>26</v>
      </c>
      <c r="BW85" s="48">
        <v>32440.73</v>
      </c>
    </row>
    <row r="86" spans="1:75" x14ac:dyDescent="0.3">
      <c r="A86" s="45" t="s">
        <v>460</v>
      </c>
      <c r="B86" s="45" t="s">
        <v>708</v>
      </c>
      <c r="C86" s="45" t="s">
        <v>1230</v>
      </c>
      <c r="D86" s="45" t="s">
        <v>15</v>
      </c>
      <c r="E86" s="45" t="s">
        <v>1</v>
      </c>
      <c r="F86" s="45"/>
      <c r="H86" s="1">
        <v>0</v>
      </c>
      <c r="I86" s="2" t="s">
        <v>2</v>
      </c>
      <c r="J86" s="2" t="s">
        <v>488</v>
      </c>
      <c r="K86" s="2" t="s">
        <v>752</v>
      </c>
      <c r="L86" s="45" t="s">
        <v>1081</v>
      </c>
      <c r="M86" s="2" t="s">
        <v>36</v>
      </c>
      <c r="O86" s="48">
        <v>0</v>
      </c>
      <c r="R86" s="48">
        <v>0</v>
      </c>
      <c r="S86" s="45" t="s">
        <v>2</v>
      </c>
      <c r="T86" s="45" t="s">
        <v>488</v>
      </c>
      <c r="U86" s="45" t="s">
        <v>752</v>
      </c>
      <c r="V86" s="45" t="s">
        <v>1081</v>
      </c>
      <c r="W86" s="45" t="s">
        <v>44</v>
      </c>
      <c r="Y86" s="48">
        <v>0</v>
      </c>
      <c r="AB86" s="48">
        <v>2155850</v>
      </c>
      <c r="AC86" s="45" t="s">
        <v>1</v>
      </c>
      <c r="AD86" s="45" t="s">
        <v>1303</v>
      </c>
      <c r="AE86" s="45" t="s">
        <v>1553</v>
      </c>
      <c r="AF86" s="45" t="s">
        <v>2361</v>
      </c>
      <c r="AG86" s="45" t="s">
        <v>239</v>
      </c>
      <c r="AI86" s="48">
        <v>0</v>
      </c>
      <c r="AL86" s="48">
        <v>380000</v>
      </c>
      <c r="AM86" s="45" t="s">
        <v>1</v>
      </c>
      <c r="AN86" s="45" t="s">
        <v>480</v>
      </c>
      <c r="AO86" s="45" t="s">
        <v>2666</v>
      </c>
      <c r="AP86" s="45" t="s">
        <v>145</v>
      </c>
      <c r="AQ86" s="45" t="s">
        <v>145</v>
      </c>
      <c r="AS86" s="48">
        <v>0</v>
      </c>
      <c r="AV86" s="48">
        <v>0</v>
      </c>
      <c r="AW86" s="45" t="s">
        <v>3</v>
      </c>
      <c r="AX86" s="45" t="s">
        <v>1294</v>
      </c>
      <c r="AY86" s="45" t="s">
        <v>1528</v>
      </c>
      <c r="AZ86" s="45" t="s">
        <v>1145</v>
      </c>
      <c r="BA86" s="45" t="s">
        <v>124</v>
      </c>
      <c r="BC86" s="48">
        <v>0</v>
      </c>
      <c r="BF86" s="48">
        <v>5700000</v>
      </c>
      <c r="BG86" s="45" t="s">
        <v>1</v>
      </c>
      <c r="BH86" s="45" t="s">
        <v>565</v>
      </c>
      <c r="BI86" s="45" t="s">
        <v>1530</v>
      </c>
      <c r="BJ86" s="45" t="s">
        <v>2357</v>
      </c>
      <c r="BK86" s="45" t="s">
        <v>123</v>
      </c>
      <c r="BM86" s="48">
        <v>0</v>
      </c>
      <c r="BP86" s="48">
        <v>0</v>
      </c>
      <c r="BQ86" s="45" t="s">
        <v>1</v>
      </c>
      <c r="BR86" s="45" t="s">
        <v>474</v>
      </c>
      <c r="BS86" s="45" t="s">
        <v>1526</v>
      </c>
      <c r="BT86" s="45" t="s">
        <v>145</v>
      </c>
      <c r="BU86" s="45" t="s">
        <v>145</v>
      </c>
      <c r="BW86" s="48">
        <v>0</v>
      </c>
    </row>
    <row r="87" spans="1:75" x14ac:dyDescent="0.3">
      <c r="A87" s="45" t="s">
        <v>460</v>
      </c>
      <c r="B87" s="45" t="s">
        <v>2972</v>
      </c>
      <c r="C87" s="45" t="s">
        <v>1060</v>
      </c>
      <c r="D87" s="45" t="s">
        <v>15</v>
      </c>
      <c r="E87" s="45" t="s">
        <v>2</v>
      </c>
      <c r="F87" s="45"/>
      <c r="H87" s="1">
        <v>0</v>
      </c>
      <c r="I87" s="2" t="s">
        <v>2</v>
      </c>
      <c r="J87" s="2" t="s">
        <v>488</v>
      </c>
      <c r="K87" s="2" t="s">
        <v>752</v>
      </c>
      <c r="L87" s="45" t="s">
        <v>1081</v>
      </c>
      <c r="M87" s="2" t="s">
        <v>46</v>
      </c>
      <c r="O87" s="48">
        <v>0</v>
      </c>
      <c r="R87" s="48">
        <v>0</v>
      </c>
      <c r="S87" s="45" t="s">
        <v>2</v>
      </c>
      <c r="T87" s="45" t="s">
        <v>488</v>
      </c>
      <c r="U87" s="45" t="s">
        <v>752</v>
      </c>
      <c r="V87" s="45" t="s">
        <v>1081</v>
      </c>
      <c r="W87" s="45" t="s">
        <v>39</v>
      </c>
      <c r="Y87" s="48">
        <v>0</v>
      </c>
      <c r="AB87" s="48">
        <v>0</v>
      </c>
      <c r="AC87" s="45" t="s">
        <v>2</v>
      </c>
      <c r="AD87" s="45" t="s">
        <v>2482</v>
      </c>
      <c r="AE87" s="45" t="s">
        <v>743</v>
      </c>
      <c r="AF87" s="45" t="s">
        <v>1082</v>
      </c>
      <c r="AG87" s="45" t="s">
        <v>35</v>
      </c>
      <c r="AI87" s="48">
        <v>0</v>
      </c>
      <c r="AL87" s="48">
        <v>2000000</v>
      </c>
      <c r="AM87" s="45" t="s">
        <v>2</v>
      </c>
      <c r="AN87" s="45" t="s">
        <v>480</v>
      </c>
      <c r="AO87" s="45" t="s">
        <v>736</v>
      </c>
      <c r="AP87" s="45" t="s">
        <v>1075</v>
      </c>
      <c r="AQ87" s="45" t="s">
        <v>28</v>
      </c>
      <c r="AS87" s="48">
        <v>0</v>
      </c>
      <c r="AV87" s="48">
        <v>0</v>
      </c>
      <c r="AW87" s="45" t="s">
        <v>1</v>
      </c>
      <c r="AX87" s="45" t="s">
        <v>565</v>
      </c>
      <c r="AY87" s="45" t="s">
        <v>1530</v>
      </c>
      <c r="AZ87" s="45" t="s">
        <v>2357</v>
      </c>
      <c r="BA87" s="45" t="s">
        <v>123</v>
      </c>
      <c r="BC87" s="48">
        <v>0</v>
      </c>
      <c r="BF87" s="48">
        <v>0</v>
      </c>
      <c r="BG87" s="45" t="s">
        <v>1</v>
      </c>
      <c r="BH87" s="45" t="s">
        <v>565</v>
      </c>
      <c r="BI87" s="45" t="s">
        <v>1530</v>
      </c>
      <c r="BJ87" s="45" t="s">
        <v>2356</v>
      </c>
      <c r="BK87" s="45" t="s">
        <v>123</v>
      </c>
      <c r="BM87" s="48">
        <v>0</v>
      </c>
      <c r="BP87" s="48">
        <v>0</v>
      </c>
      <c r="BQ87" s="45" t="s">
        <v>1</v>
      </c>
      <c r="BR87" s="45" t="s">
        <v>2424</v>
      </c>
      <c r="BS87" s="45" t="s">
        <v>1525</v>
      </c>
      <c r="BT87" s="45" t="s">
        <v>2355</v>
      </c>
      <c r="BU87" s="45" t="s">
        <v>237</v>
      </c>
      <c r="BW87" s="48">
        <v>0</v>
      </c>
    </row>
    <row r="88" spans="1:75" x14ac:dyDescent="0.3">
      <c r="A88" s="45" t="s">
        <v>1285</v>
      </c>
      <c r="B88" s="45" t="s">
        <v>1502</v>
      </c>
      <c r="C88" s="45" t="s">
        <v>1229</v>
      </c>
      <c r="D88" s="45" t="s">
        <v>351</v>
      </c>
      <c r="E88" s="45" t="s">
        <v>1</v>
      </c>
      <c r="F88" s="45"/>
      <c r="H88" s="1">
        <v>0</v>
      </c>
      <c r="I88" s="2" t="s">
        <v>2</v>
      </c>
      <c r="J88" s="2" t="s">
        <v>488</v>
      </c>
      <c r="K88" s="2" t="s">
        <v>752</v>
      </c>
      <c r="L88" s="45" t="s">
        <v>1081</v>
      </c>
      <c r="M88" s="2" t="s">
        <v>47</v>
      </c>
      <c r="O88" s="48">
        <v>0</v>
      </c>
      <c r="R88" s="48">
        <v>0</v>
      </c>
      <c r="S88" s="45" t="s">
        <v>2</v>
      </c>
      <c r="T88" s="45" t="s">
        <v>488</v>
      </c>
      <c r="U88" s="45" t="s">
        <v>752</v>
      </c>
      <c r="V88" s="45" t="s">
        <v>1081</v>
      </c>
      <c r="W88" s="45" t="s">
        <v>40</v>
      </c>
      <c r="Y88" s="48">
        <v>0</v>
      </c>
      <c r="AB88" s="48">
        <v>0</v>
      </c>
      <c r="AC88" s="45" t="s">
        <v>3</v>
      </c>
      <c r="AD88" s="45" t="s">
        <v>1305</v>
      </c>
      <c r="AE88" s="45" t="s">
        <v>751</v>
      </c>
      <c r="AF88" s="45" t="s">
        <v>1086</v>
      </c>
      <c r="AG88" s="45" t="s">
        <v>37</v>
      </c>
      <c r="AI88" s="48">
        <v>0</v>
      </c>
      <c r="AL88" s="48">
        <v>0</v>
      </c>
      <c r="AM88" s="45" t="s">
        <v>2</v>
      </c>
      <c r="AN88" s="45" t="s">
        <v>480</v>
      </c>
      <c r="AO88" s="45" t="s">
        <v>733</v>
      </c>
      <c r="AP88" s="45" t="s">
        <v>1075</v>
      </c>
      <c r="AQ88" s="45" t="s">
        <v>29</v>
      </c>
      <c r="AS88" s="48">
        <v>0</v>
      </c>
      <c r="AV88" s="48">
        <v>0</v>
      </c>
      <c r="AW88" s="45" t="s">
        <v>1</v>
      </c>
      <c r="AX88" s="45" t="s">
        <v>565</v>
      </c>
      <c r="AY88" s="45" t="s">
        <v>1530</v>
      </c>
      <c r="AZ88" s="45" t="s">
        <v>2356</v>
      </c>
      <c r="BA88" s="45" t="s">
        <v>123</v>
      </c>
      <c r="BC88" s="48">
        <v>0</v>
      </c>
      <c r="BF88" s="48">
        <v>0</v>
      </c>
      <c r="BG88" s="45" t="s">
        <v>2</v>
      </c>
      <c r="BH88" s="45" t="s">
        <v>565</v>
      </c>
      <c r="BI88" s="45" t="s">
        <v>1530</v>
      </c>
      <c r="BJ88" s="45" t="s">
        <v>1144</v>
      </c>
      <c r="BK88" s="45" t="s">
        <v>123</v>
      </c>
      <c r="BM88" s="48">
        <v>2877450.02</v>
      </c>
      <c r="BP88" s="48">
        <v>0</v>
      </c>
      <c r="BQ88" s="45" t="s">
        <v>2</v>
      </c>
      <c r="BR88" s="45" t="s">
        <v>1293</v>
      </c>
      <c r="BS88" s="45" t="s">
        <v>731</v>
      </c>
      <c r="BT88" s="45" t="s">
        <v>1073</v>
      </c>
      <c r="BU88" s="45" t="s">
        <v>27</v>
      </c>
      <c r="BW88" s="48">
        <v>0</v>
      </c>
    </row>
    <row r="89" spans="1:75" x14ac:dyDescent="0.3">
      <c r="A89" s="45" t="s">
        <v>1285</v>
      </c>
      <c r="B89" s="45" t="s">
        <v>1503</v>
      </c>
      <c r="C89" s="45" t="s">
        <v>1229</v>
      </c>
      <c r="D89" s="45" t="s">
        <v>289</v>
      </c>
      <c r="E89" s="45" t="s">
        <v>1</v>
      </c>
      <c r="F89" s="45"/>
      <c r="H89" s="1">
        <v>0</v>
      </c>
      <c r="I89" s="2" t="s">
        <v>2</v>
      </c>
      <c r="J89" s="2" t="s">
        <v>488</v>
      </c>
      <c r="K89" s="2" t="s">
        <v>753</v>
      </c>
      <c r="L89" s="45" t="s">
        <v>1087</v>
      </c>
      <c r="M89" s="2" t="s">
        <v>38</v>
      </c>
      <c r="O89" s="48">
        <v>0</v>
      </c>
      <c r="R89" s="48">
        <v>0</v>
      </c>
      <c r="S89" s="45" t="s">
        <v>2</v>
      </c>
      <c r="T89" s="45" t="s">
        <v>488</v>
      </c>
      <c r="U89" s="45" t="s">
        <v>752</v>
      </c>
      <c r="V89" s="45" t="s">
        <v>1081</v>
      </c>
      <c r="W89" s="45" t="s">
        <v>45</v>
      </c>
      <c r="Y89" s="48">
        <v>0</v>
      </c>
      <c r="AB89" s="48">
        <v>5700000</v>
      </c>
      <c r="AC89" s="45" t="s">
        <v>2</v>
      </c>
      <c r="AD89" s="45" t="s">
        <v>1305</v>
      </c>
      <c r="AE89" s="45" t="s">
        <v>744</v>
      </c>
      <c r="AF89" s="45" t="s">
        <v>1083</v>
      </c>
      <c r="AG89" s="45" t="s">
        <v>36</v>
      </c>
      <c r="AI89" s="48">
        <v>4816905.9400000004</v>
      </c>
      <c r="AL89" s="48">
        <v>620370</v>
      </c>
      <c r="AM89" s="45" t="s">
        <v>2</v>
      </c>
      <c r="AN89" s="45" t="s">
        <v>482</v>
      </c>
      <c r="AO89" s="45" t="s">
        <v>738</v>
      </c>
      <c r="AP89" s="45" t="s">
        <v>1079</v>
      </c>
      <c r="AQ89" s="45" t="s">
        <v>28</v>
      </c>
      <c r="AS89" s="48">
        <v>0</v>
      </c>
      <c r="AV89" s="48">
        <v>0</v>
      </c>
      <c r="AW89" s="45" t="s">
        <v>2</v>
      </c>
      <c r="AX89" s="45" t="s">
        <v>565</v>
      </c>
      <c r="AY89" s="45" t="s">
        <v>1530</v>
      </c>
      <c r="AZ89" s="45" t="s">
        <v>1144</v>
      </c>
      <c r="BA89" s="45" t="s">
        <v>123</v>
      </c>
      <c r="BC89" s="48">
        <v>0</v>
      </c>
      <c r="BF89" s="48">
        <v>0</v>
      </c>
      <c r="BG89" s="45" t="s">
        <v>3</v>
      </c>
      <c r="BH89" s="45" t="s">
        <v>479</v>
      </c>
      <c r="BI89" s="45" t="s">
        <v>1533</v>
      </c>
      <c r="BJ89" s="45" t="s">
        <v>2101</v>
      </c>
      <c r="BK89" s="45" t="s">
        <v>30</v>
      </c>
      <c r="BM89" s="48">
        <v>0</v>
      </c>
      <c r="BP89" s="48">
        <v>293929.03999999998</v>
      </c>
      <c r="BQ89" s="45" t="s">
        <v>1</v>
      </c>
      <c r="BR89" s="45" t="s">
        <v>1294</v>
      </c>
      <c r="BS89" s="45" t="s">
        <v>1528</v>
      </c>
      <c r="BT89" s="45" t="s">
        <v>2356</v>
      </c>
      <c r="BU89" s="45" t="s">
        <v>230</v>
      </c>
      <c r="BW89" s="48">
        <v>0</v>
      </c>
    </row>
    <row r="90" spans="1:75" x14ac:dyDescent="0.3">
      <c r="A90" s="45" t="s">
        <v>1285</v>
      </c>
      <c r="B90" s="45" t="s">
        <v>1502</v>
      </c>
      <c r="C90" s="45" t="s">
        <v>1229</v>
      </c>
      <c r="D90" s="45" t="s">
        <v>290</v>
      </c>
      <c r="E90" s="45" t="s">
        <v>1</v>
      </c>
      <c r="F90" s="45"/>
      <c r="H90" s="1">
        <v>0</v>
      </c>
      <c r="I90" s="2" t="s">
        <v>2</v>
      </c>
      <c r="J90" s="2" t="s">
        <v>488</v>
      </c>
      <c r="K90" s="2" t="s">
        <v>753</v>
      </c>
      <c r="L90" s="45" t="s">
        <v>1087</v>
      </c>
      <c r="M90" s="2" t="s">
        <v>37</v>
      </c>
      <c r="O90" s="48">
        <v>0</v>
      </c>
      <c r="R90" s="48">
        <v>0</v>
      </c>
      <c r="S90" s="45" t="s">
        <v>2</v>
      </c>
      <c r="T90" s="45" t="s">
        <v>488</v>
      </c>
      <c r="U90" s="45" t="s">
        <v>752</v>
      </c>
      <c r="V90" s="45" t="s">
        <v>1081</v>
      </c>
      <c r="W90" s="45" t="s">
        <v>36</v>
      </c>
      <c r="Y90" s="48">
        <v>0</v>
      </c>
      <c r="AB90" s="48">
        <v>0</v>
      </c>
      <c r="AC90" s="45" t="s">
        <v>2</v>
      </c>
      <c r="AD90" s="45" t="s">
        <v>1305</v>
      </c>
      <c r="AE90" s="45" t="s">
        <v>746</v>
      </c>
      <c r="AF90" s="45" t="s">
        <v>1084</v>
      </c>
      <c r="AG90" s="45" t="s">
        <v>38</v>
      </c>
      <c r="AI90" s="48">
        <v>0</v>
      </c>
      <c r="AL90" s="48">
        <v>1000000</v>
      </c>
      <c r="AM90" s="45" t="s">
        <v>1</v>
      </c>
      <c r="AN90" s="45" t="s">
        <v>1299</v>
      </c>
      <c r="AO90" s="45" t="s">
        <v>1547</v>
      </c>
      <c r="AP90" s="45" t="s">
        <v>2095</v>
      </c>
      <c r="AQ90" s="45" t="s">
        <v>145</v>
      </c>
      <c r="AS90" s="48">
        <v>0</v>
      </c>
      <c r="AV90" s="48">
        <v>172234</v>
      </c>
      <c r="AW90" s="45" t="s">
        <v>3</v>
      </c>
      <c r="AX90" s="45" t="s">
        <v>476</v>
      </c>
      <c r="AY90" s="45" t="s">
        <v>732</v>
      </c>
      <c r="AZ90" s="45" t="s">
        <v>1074</v>
      </c>
      <c r="BA90" s="45" t="s">
        <v>28</v>
      </c>
      <c r="BC90" s="48">
        <v>0</v>
      </c>
      <c r="BF90" s="48">
        <v>0</v>
      </c>
      <c r="BG90" s="45" t="s">
        <v>1</v>
      </c>
      <c r="BH90" s="45" t="s">
        <v>479</v>
      </c>
      <c r="BI90" s="45" t="s">
        <v>1532</v>
      </c>
      <c r="BJ90" s="45" t="s">
        <v>145</v>
      </c>
      <c r="BK90" s="45" t="s">
        <v>145</v>
      </c>
      <c r="BM90" s="48">
        <v>2877450.02</v>
      </c>
      <c r="BP90" s="48">
        <v>0</v>
      </c>
      <c r="BQ90" s="45" t="s">
        <v>3</v>
      </c>
      <c r="BR90" s="45" t="s">
        <v>1294</v>
      </c>
      <c r="BS90" s="45" t="s">
        <v>1528</v>
      </c>
      <c r="BT90" s="45" t="s">
        <v>1145</v>
      </c>
      <c r="BU90" s="45" t="s">
        <v>124</v>
      </c>
      <c r="BW90" s="48">
        <v>-2877450.02</v>
      </c>
    </row>
    <row r="91" spans="1:75" x14ac:dyDescent="0.3">
      <c r="A91" s="45" t="s">
        <v>1285</v>
      </c>
      <c r="B91" s="45" t="s">
        <v>1504</v>
      </c>
      <c r="C91" s="45" t="s">
        <v>1229</v>
      </c>
      <c r="D91" s="45" t="s">
        <v>29</v>
      </c>
      <c r="E91" s="45" t="s">
        <v>1</v>
      </c>
      <c r="F91" s="45"/>
      <c r="H91" s="1">
        <v>0</v>
      </c>
      <c r="I91" s="2" t="s">
        <v>2</v>
      </c>
      <c r="J91" s="2" t="s">
        <v>488</v>
      </c>
      <c r="K91" s="2" t="s">
        <v>753</v>
      </c>
      <c r="L91" s="45" t="s">
        <v>1087</v>
      </c>
      <c r="M91" s="2" t="s">
        <v>44</v>
      </c>
      <c r="O91" s="48">
        <v>0</v>
      </c>
      <c r="R91" s="48">
        <v>0</v>
      </c>
      <c r="S91" s="45" t="s">
        <v>2</v>
      </c>
      <c r="T91" s="45" t="s">
        <v>488</v>
      </c>
      <c r="U91" s="45" t="s">
        <v>752</v>
      </c>
      <c r="V91" s="45" t="s">
        <v>1081</v>
      </c>
      <c r="W91" s="45" t="s">
        <v>46</v>
      </c>
      <c r="Y91" s="48">
        <v>0</v>
      </c>
      <c r="AB91" s="48">
        <v>0</v>
      </c>
      <c r="AC91" s="45" t="s">
        <v>2</v>
      </c>
      <c r="AD91" s="45" t="s">
        <v>1305</v>
      </c>
      <c r="AE91" s="45" t="s">
        <v>754</v>
      </c>
      <c r="AF91" s="45" t="s">
        <v>1084</v>
      </c>
      <c r="AG91" s="45" t="s">
        <v>37</v>
      </c>
      <c r="AI91" s="48">
        <v>7387510.7599999998</v>
      </c>
      <c r="AL91" s="48">
        <v>215736</v>
      </c>
      <c r="AM91" s="45" t="s">
        <v>1</v>
      </c>
      <c r="AN91" s="45" t="s">
        <v>2619</v>
      </c>
      <c r="AO91" s="45" t="s">
        <v>739</v>
      </c>
      <c r="AP91" s="45" t="s">
        <v>1235</v>
      </c>
      <c r="AQ91" s="45" t="s">
        <v>32</v>
      </c>
      <c r="AS91" s="48">
        <v>0</v>
      </c>
      <c r="AV91" s="48">
        <v>0</v>
      </c>
      <c r="AW91" s="45" t="s">
        <v>3</v>
      </c>
      <c r="AX91" s="45" t="s">
        <v>479</v>
      </c>
      <c r="AY91" s="45" t="s">
        <v>1533</v>
      </c>
      <c r="AZ91" s="45" t="s">
        <v>2101</v>
      </c>
      <c r="BA91" s="45" t="s">
        <v>30</v>
      </c>
      <c r="BC91" s="48">
        <v>0</v>
      </c>
      <c r="BF91" s="48">
        <v>344465</v>
      </c>
      <c r="BG91" s="45" t="s">
        <v>2</v>
      </c>
      <c r="BH91" s="45" t="s">
        <v>480</v>
      </c>
      <c r="BI91" s="45" t="s">
        <v>1543</v>
      </c>
      <c r="BJ91" s="45" t="s">
        <v>2105</v>
      </c>
      <c r="BK91" s="45" t="s">
        <v>29</v>
      </c>
      <c r="BM91" s="48">
        <v>0</v>
      </c>
      <c r="BP91" s="48">
        <v>0</v>
      </c>
      <c r="BQ91" s="45" t="s">
        <v>2</v>
      </c>
      <c r="BR91" s="45" t="s">
        <v>1294</v>
      </c>
      <c r="BS91" s="45" t="s">
        <v>1528</v>
      </c>
      <c r="BT91" s="45" t="s">
        <v>1144</v>
      </c>
      <c r="BU91" s="45" t="s">
        <v>230</v>
      </c>
      <c r="BW91" s="48">
        <v>0</v>
      </c>
    </row>
    <row r="92" spans="1:75" x14ac:dyDescent="0.3">
      <c r="A92" s="45" t="s">
        <v>1285</v>
      </c>
      <c r="B92" s="45" t="s">
        <v>1503</v>
      </c>
      <c r="C92" s="45" t="s">
        <v>2344</v>
      </c>
      <c r="D92" s="45" t="s">
        <v>289</v>
      </c>
      <c r="E92" s="45" t="s">
        <v>1</v>
      </c>
      <c r="F92" s="45"/>
      <c r="H92" s="1">
        <v>0</v>
      </c>
      <c r="I92" s="2" t="s">
        <v>2</v>
      </c>
      <c r="J92" s="2" t="s">
        <v>488</v>
      </c>
      <c r="K92" s="2" t="s">
        <v>753</v>
      </c>
      <c r="L92" s="45" t="s">
        <v>1087</v>
      </c>
      <c r="M92" s="2" t="s">
        <v>39</v>
      </c>
      <c r="O92" s="48">
        <v>0</v>
      </c>
      <c r="R92" s="48">
        <v>0</v>
      </c>
      <c r="S92" s="45" t="s">
        <v>2</v>
      </c>
      <c r="T92" s="45" t="s">
        <v>488</v>
      </c>
      <c r="U92" s="45" t="s">
        <v>752</v>
      </c>
      <c r="V92" s="45" t="s">
        <v>1081</v>
      </c>
      <c r="W92" s="45" t="s">
        <v>47</v>
      </c>
      <c r="Y92" s="48">
        <v>0</v>
      </c>
      <c r="AB92" s="48">
        <v>0</v>
      </c>
      <c r="AC92" s="45" t="s">
        <v>2</v>
      </c>
      <c r="AD92" s="45" t="s">
        <v>1305</v>
      </c>
      <c r="AE92" s="45" t="s">
        <v>747</v>
      </c>
      <c r="AF92" s="45" t="s">
        <v>1084</v>
      </c>
      <c r="AG92" s="45" t="s">
        <v>39</v>
      </c>
      <c r="AI92" s="48">
        <v>2859983.73</v>
      </c>
      <c r="AL92" s="48">
        <v>149304</v>
      </c>
      <c r="AM92" s="45" t="s">
        <v>2</v>
      </c>
      <c r="AN92" s="45" t="s">
        <v>2619</v>
      </c>
      <c r="AO92" s="45" t="s">
        <v>740</v>
      </c>
      <c r="AP92" s="45" t="s">
        <v>1080</v>
      </c>
      <c r="AQ92" s="45" t="s">
        <v>32</v>
      </c>
      <c r="AS92" s="48">
        <v>9137390.0199999996</v>
      </c>
      <c r="AV92" s="48">
        <v>0</v>
      </c>
      <c r="AW92" s="45" t="s">
        <v>1</v>
      </c>
      <c r="AX92" s="45" t="s">
        <v>479</v>
      </c>
      <c r="AY92" s="45" t="s">
        <v>1532</v>
      </c>
      <c r="AZ92" s="45" t="s">
        <v>145</v>
      </c>
      <c r="BA92" s="45" t="s">
        <v>145</v>
      </c>
      <c r="BC92" s="48">
        <v>4278312.3600000003</v>
      </c>
      <c r="BF92" s="48">
        <v>1900000</v>
      </c>
      <c r="BG92" s="45" t="s">
        <v>2</v>
      </c>
      <c r="BH92" s="45" t="s">
        <v>480</v>
      </c>
      <c r="BI92" s="45" t="s">
        <v>1544</v>
      </c>
      <c r="BJ92" s="45" t="s">
        <v>2106</v>
      </c>
      <c r="BK92" s="45" t="s">
        <v>354</v>
      </c>
      <c r="BM92" s="48">
        <v>0</v>
      </c>
      <c r="BP92" s="48">
        <v>5615023.1299999999</v>
      </c>
      <c r="BQ92" s="45" t="s">
        <v>1</v>
      </c>
      <c r="BR92" s="45" t="s">
        <v>565</v>
      </c>
      <c r="BS92" s="45" t="s">
        <v>1529</v>
      </c>
      <c r="BT92" s="45" t="s">
        <v>2357</v>
      </c>
      <c r="BU92" s="45" t="s">
        <v>123</v>
      </c>
      <c r="BW92" s="48">
        <v>1547.48</v>
      </c>
    </row>
    <row r="93" spans="1:75" x14ac:dyDescent="0.3">
      <c r="A93" s="45" t="s">
        <v>1285</v>
      </c>
      <c r="B93" s="45" t="s">
        <v>1503</v>
      </c>
      <c r="C93" s="45" t="s">
        <v>2345</v>
      </c>
      <c r="D93" s="45" t="s">
        <v>289</v>
      </c>
      <c r="E93" s="45" t="s">
        <v>1</v>
      </c>
      <c r="F93" s="45"/>
      <c r="H93" s="1">
        <v>0</v>
      </c>
      <c r="I93" s="2" t="s">
        <v>2</v>
      </c>
      <c r="J93" s="2" t="s">
        <v>488</v>
      </c>
      <c r="K93" s="2" t="s">
        <v>753</v>
      </c>
      <c r="L93" s="45" t="s">
        <v>1087</v>
      </c>
      <c r="M93" s="2" t="s">
        <v>40</v>
      </c>
      <c r="O93" s="48">
        <v>0</v>
      </c>
      <c r="R93" s="48">
        <v>0</v>
      </c>
      <c r="S93" s="45" t="s">
        <v>2</v>
      </c>
      <c r="T93" s="45" t="s">
        <v>488</v>
      </c>
      <c r="U93" s="45" t="s">
        <v>753</v>
      </c>
      <c r="V93" s="45" t="s">
        <v>1087</v>
      </c>
      <c r="W93" s="45" t="s">
        <v>38</v>
      </c>
      <c r="Y93" s="48">
        <v>0</v>
      </c>
      <c r="AB93" s="48">
        <v>0</v>
      </c>
      <c r="AC93" s="45" t="s">
        <v>2</v>
      </c>
      <c r="AD93" s="45" t="s">
        <v>1305</v>
      </c>
      <c r="AE93" s="45" t="s">
        <v>748</v>
      </c>
      <c r="AF93" s="45" t="s">
        <v>1084</v>
      </c>
      <c r="AG93" s="45" t="s">
        <v>40</v>
      </c>
      <c r="AI93" s="48">
        <v>0</v>
      </c>
      <c r="AL93" s="48">
        <v>10155000</v>
      </c>
      <c r="AM93" s="45" t="s">
        <v>1</v>
      </c>
      <c r="AN93" s="45" t="s">
        <v>1301</v>
      </c>
      <c r="AO93" s="45" t="s">
        <v>1552</v>
      </c>
      <c r="AP93" s="45" t="s">
        <v>2360</v>
      </c>
      <c r="AQ93" s="45" t="s">
        <v>238</v>
      </c>
      <c r="AS93" s="48">
        <v>0</v>
      </c>
      <c r="AV93" s="48">
        <v>5000000</v>
      </c>
      <c r="AW93" s="45" t="s">
        <v>2</v>
      </c>
      <c r="AX93" s="45" t="s">
        <v>480</v>
      </c>
      <c r="AY93" s="45" t="s">
        <v>733</v>
      </c>
      <c r="AZ93" s="45" t="s">
        <v>2106</v>
      </c>
      <c r="BA93" s="45" t="s">
        <v>28</v>
      </c>
      <c r="BC93" s="48">
        <v>12894720</v>
      </c>
      <c r="BF93" s="48">
        <v>8400000</v>
      </c>
      <c r="BG93" s="45" t="s">
        <v>2</v>
      </c>
      <c r="BH93" s="45" t="s">
        <v>480</v>
      </c>
      <c r="BI93" s="45" t="s">
        <v>2859</v>
      </c>
      <c r="BJ93" s="45" t="s">
        <v>2107</v>
      </c>
      <c r="BK93" s="45" t="s">
        <v>28</v>
      </c>
      <c r="BM93" s="48">
        <v>0</v>
      </c>
      <c r="BP93" s="48">
        <v>0</v>
      </c>
      <c r="BQ93" s="45" t="s">
        <v>1</v>
      </c>
      <c r="BR93" s="45" t="s">
        <v>565</v>
      </c>
      <c r="BS93" s="45" t="s">
        <v>1529</v>
      </c>
      <c r="BT93" s="45" t="s">
        <v>2356</v>
      </c>
      <c r="BU93" s="45" t="s">
        <v>123</v>
      </c>
      <c r="BW93" s="48">
        <v>0</v>
      </c>
    </row>
    <row r="94" spans="1:75" x14ac:dyDescent="0.3">
      <c r="A94" s="45" t="s">
        <v>1285</v>
      </c>
      <c r="B94" s="45" t="s">
        <v>1505</v>
      </c>
      <c r="C94" s="45" t="s">
        <v>2348</v>
      </c>
      <c r="D94" s="45" t="s">
        <v>351</v>
      </c>
      <c r="E94" s="45" t="s">
        <v>1</v>
      </c>
      <c r="F94" s="45"/>
      <c r="H94" s="1">
        <v>0</v>
      </c>
      <c r="I94" s="2" t="s">
        <v>2</v>
      </c>
      <c r="J94" s="2" t="s">
        <v>488</v>
      </c>
      <c r="K94" s="2" t="s">
        <v>753</v>
      </c>
      <c r="L94" s="45" t="s">
        <v>1087</v>
      </c>
      <c r="M94" s="2" t="s">
        <v>36</v>
      </c>
      <c r="O94" s="48">
        <v>0</v>
      </c>
      <c r="R94" s="48">
        <v>0</v>
      </c>
      <c r="S94" s="45" t="s">
        <v>2</v>
      </c>
      <c r="T94" s="45" t="s">
        <v>488</v>
      </c>
      <c r="U94" s="45" t="s">
        <v>753</v>
      </c>
      <c r="V94" s="45" t="s">
        <v>1087</v>
      </c>
      <c r="W94" s="45" t="s">
        <v>37</v>
      </c>
      <c r="Y94" s="48">
        <v>0</v>
      </c>
      <c r="AB94" s="48">
        <v>0</v>
      </c>
      <c r="AC94" s="45" t="s">
        <v>2</v>
      </c>
      <c r="AD94" s="45" t="s">
        <v>1305</v>
      </c>
      <c r="AE94" s="45" t="s">
        <v>749</v>
      </c>
      <c r="AF94" s="45" t="s">
        <v>1084</v>
      </c>
      <c r="AG94" s="45" t="s">
        <v>36</v>
      </c>
      <c r="AI94" s="48">
        <v>0</v>
      </c>
      <c r="AL94" s="48">
        <v>500000</v>
      </c>
      <c r="AM94" s="45" t="s">
        <v>2</v>
      </c>
      <c r="AN94" s="45" t="s">
        <v>1302</v>
      </c>
      <c r="AO94" s="45" t="s">
        <v>742</v>
      </c>
      <c r="AP94" s="45" t="s">
        <v>1079</v>
      </c>
      <c r="AQ94" s="45" t="s">
        <v>34</v>
      </c>
      <c r="AS94" s="48">
        <v>0</v>
      </c>
      <c r="AV94" s="48">
        <v>0</v>
      </c>
      <c r="AW94" s="45" t="s">
        <v>1</v>
      </c>
      <c r="AX94" s="45" t="s">
        <v>480</v>
      </c>
      <c r="AY94" s="45" t="s">
        <v>2740</v>
      </c>
      <c r="AZ94" s="45" t="s">
        <v>2358</v>
      </c>
      <c r="BA94" s="45" t="s">
        <v>28</v>
      </c>
      <c r="BC94" s="48">
        <v>0</v>
      </c>
      <c r="BF94" s="48">
        <v>0</v>
      </c>
      <c r="BG94" s="45" t="s">
        <v>1</v>
      </c>
      <c r="BH94" s="45" t="s">
        <v>480</v>
      </c>
      <c r="BI94" s="45" t="s">
        <v>2859</v>
      </c>
      <c r="BJ94" s="45" t="s">
        <v>2358</v>
      </c>
      <c r="BK94" s="45" t="s">
        <v>28</v>
      </c>
      <c r="BM94" s="48">
        <v>0</v>
      </c>
      <c r="BP94" s="48">
        <v>0</v>
      </c>
      <c r="BQ94" s="45" t="s">
        <v>2</v>
      </c>
      <c r="BR94" s="45" t="s">
        <v>565</v>
      </c>
      <c r="BS94" s="45" t="s">
        <v>1530</v>
      </c>
      <c r="BT94" s="45" t="s">
        <v>1144</v>
      </c>
      <c r="BU94" s="45" t="s">
        <v>123</v>
      </c>
      <c r="BW94" s="48">
        <v>52923740.880000003</v>
      </c>
    </row>
    <row r="95" spans="1:75" x14ac:dyDescent="0.3">
      <c r="A95" s="45" t="s">
        <v>1285</v>
      </c>
      <c r="B95" s="45" t="s">
        <v>1506</v>
      </c>
      <c r="C95" s="45" t="s">
        <v>2348</v>
      </c>
      <c r="D95" s="45" t="s">
        <v>289</v>
      </c>
      <c r="E95" s="45" t="s">
        <v>1</v>
      </c>
      <c r="F95" s="45"/>
      <c r="H95" s="1">
        <v>0</v>
      </c>
      <c r="I95" s="2" t="s">
        <v>2</v>
      </c>
      <c r="J95" s="2" t="s">
        <v>488</v>
      </c>
      <c r="K95" s="2" t="s">
        <v>753</v>
      </c>
      <c r="L95" s="45" t="s">
        <v>1087</v>
      </c>
      <c r="M95" s="2" t="s">
        <v>46</v>
      </c>
      <c r="O95" s="48">
        <v>555.55999999999995</v>
      </c>
      <c r="R95" s="48">
        <v>0</v>
      </c>
      <c r="S95" s="45" t="s">
        <v>2</v>
      </c>
      <c r="T95" s="45" t="s">
        <v>488</v>
      </c>
      <c r="U95" s="45" t="s">
        <v>753</v>
      </c>
      <c r="V95" s="45" t="s">
        <v>1087</v>
      </c>
      <c r="W95" s="45" t="s">
        <v>44</v>
      </c>
      <c r="Y95" s="48">
        <v>525.92999999999995</v>
      </c>
      <c r="AB95" s="48">
        <v>0</v>
      </c>
      <c r="AC95" s="45" t="s">
        <v>2</v>
      </c>
      <c r="AD95" s="45" t="s">
        <v>1305</v>
      </c>
      <c r="AE95" s="45" t="s">
        <v>2534</v>
      </c>
      <c r="AF95" s="45" t="s">
        <v>2604</v>
      </c>
      <c r="AG95" s="45" t="s">
        <v>172</v>
      </c>
      <c r="AI95" s="48">
        <v>126247.69</v>
      </c>
      <c r="AL95" s="48">
        <v>2200000</v>
      </c>
      <c r="AM95" s="45" t="s">
        <v>1</v>
      </c>
      <c r="AN95" s="45" t="s">
        <v>1303</v>
      </c>
      <c r="AO95" s="45" t="s">
        <v>1553</v>
      </c>
      <c r="AP95" s="45" t="s">
        <v>2361</v>
      </c>
      <c r="AQ95" s="45" t="s">
        <v>239</v>
      </c>
      <c r="AS95" s="48">
        <v>1172516.3</v>
      </c>
      <c r="AV95" s="48">
        <v>0</v>
      </c>
      <c r="AW95" s="45" t="s">
        <v>2</v>
      </c>
      <c r="AX95" s="45" t="s">
        <v>480</v>
      </c>
      <c r="AY95" s="45" t="s">
        <v>2740</v>
      </c>
      <c r="AZ95" s="45" t="s">
        <v>1075</v>
      </c>
      <c r="BA95" s="45" t="s">
        <v>28</v>
      </c>
      <c r="BC95" s="48">
        <v>20018835.359999999</v>
      </c>
      <c r="BF95" s="48">
        <v>0</v>
      </c>
      <c r="BG95" s="45" t="s">
        <v>3</v>
      </c>
      <c r="BH95" s="45" t="s">
        <v>480</v>
      </c>
      <c r="BI95" s="45" t="s">
        <v>2860</v>
      </c>
      <c r="BJ95" s="45" t="s">
        <v>2102</v>
      </c>
      <c r="BK95" s="45" t="s">
        <v>29</v>
      </c>
      <c r="BM95" s="48">
        <v>32073291.719999999</v>
      </c>
      <c r="BP95" s="48">
        <v>0</v>
      </c>
      <c r="BQ95" s="45" t="s">
        <v>3</v>
      </c>
      <c r="BR95" s="45" t="s">
        <v>479</v>
      </c>
      <c r="BS95" s="45" t="s">
        <v>1533</v>
      </c>
      <c r="BT95" s="45" t="s">
        <v>2101</v>
      </c>
      <c r="BU95" s="45" t="s">
        <v>30</v>
      </c>
      <c r="BW95" s="48">
        <v>32193846.760000002</v>
      </c>
    </row>
    <row r="96" spans="1:75" x14ac:dyDescent="0.3">
      <c r="A96" s="45" t="s">
        <v>1285</v>
      </c>
      <c r="B96" s="45" t="s">
        <v>1503</v>
      </c>
      <c r="C96" s="45" t="s">
        <v>1058</v>
      </c>
      <c r="D96" s="45" t="s">
        <v>289</v>
      </c>
      <c r="E96" s="45" t="s">
        <v>2</v>
      </c>
      <c r="F96" s="45"/>
      <c r="H96" s="1">
        <v>0</v>
      </c>
      <c r="I96" s="2" t="s">
        <v>2</v>
      </c>
      <c r="J96" s="2" t="s">
        <v>488</v>
      </c>
      <c r="K96" s="2" t="s">
        <v>754</v>
      </c>
      <c r="L96" s="45" t="s">
        <v>1084</v>
      </c>
      <c r="M96" s="2" t="s">
        <v>37</v>
      </c>
      <c r="O96" s="48">
        <v>0</v>
      </c>
      <c r="R96" s="48">
        <v>0</v>
      </c>
      <c r="S96" s="45" t="s">
        <v>2</v>
      </c>
      <c r="T96" s="45" t="s">
        <v>488</v>
      </c>
      <c r="U96" s="45" t="s">
        <v>753</v>
      </c>
      <c r="V96" s="45" t="s">
        <v>1087</v>
      </c>
      <c r="W96" s="45" t="s">
        <v>39</v>
      </c>
      <c r="Y96" s="48">
        <v>0</v>
      </c>
      <c r="AB96" s="48">
        <v>20000000</v>
      </c>
      <c r="AC96" s="45" t="s">
        <v>2</v>
      </c>
      <c r="AD96" s="45" t="s">
        <v>1305</v>
      </c>
      <c r="AE96" s="45" t="s">
        <v>750</v>
      </c>
      <c r="AF96" s="45" t="s">
        <v>1085</v>
      </c>
      <c r="AG96" s="45" t="s">
        <v>41</v>
      </c>
      <c r="AI96" s="48">
        <v>0</v>
      </c>
      <c r="AL96" s="48">
        <v>0</v>
      </c>
      <c r="AM96" s="45" t="s">
        <v>3</v>
      </c>
      <c r="AN96" s="45" t="s">
        <v>1305</v>
      </c>
      <c r="AO96" s="45" t="s">
        <v>751</v>
      </c>
      <c r="AP96" s="45" t="s">
        <v>1086</v>
      </c>
      <c r="AQ96" s="45" t="s">
        <v>37</v>
      </c>
      <c r="AS96" s="48">
        <v>0</v>
      </c>
      <c r="AV96" s="48">
        <v>0</v>
      </c>
      <c r="AW96" s="45" t="s">
        <v>2</v>
      </c>
      <c r="AX96" s="45" t="s">
        <v>480</v>
      </c>
      <c r="AY96" s="45" t="s">
        <v>733</v>
      </c>
      <c r="AZ96" s="45" t="s">
        <v>1075</v>
      </c>
      <c r="BA96" s="45" t="s">
        <v>29</v>
      </c>
      <c r="BC96" s="48">
        <v>0</v>
      </c>
      <c r="BF96" s="48">
        <v>0</v>
      </c>
      <c r="BG96" s="45" t="s">
        <v>2</v>
      </c>
      <c r="BH96" s="45" t="s">
        <v>480</v>
      </c>
      <c r="BI96" s="45" t="s">
        <v>1545</v>
      </c>
      <c r="BJ96" s="45" t="s">
        <v>2107</v>
      </c>
      <c r="BK96" s="45" t="s">
        <v>354</v>
      </c>
      <c r="BM96" s="48">
        <v>0</v>
      </c>
      <c r="BP96" s="48">
        <v>0</v>
      </c>
      <c r="BQ96" s="45" t="s">
        <v>1</v>
      </c>
      <c r="BR96" s="45" t="s">
        <v>479</v>
      </c>
      <c r="BS96" s="45" t="s">
        <v>1532</v>
      </c>
      <c r="BT96" s="45" t="s">
        <v>145</v>
      </c>
      <c r="BU96" s="45" t="s">
        <v>145</v>
      </c>
      <c r="BW96" s="48">
        <v>0</v>
      </c>
    </row>
    <row r="97" spans="1:75" x14ac:dyDescent="0.3">
      <c r="A97" s="45" t="s">
        <v>1285</v>
      </c>
      <c r="B97" s="45" t="s">
        <v>1507</v>
      </c>
      <c r="C97" s="45" t="s">
        <v>2094</v>
      </c>
      <c r="D97" s="45" t="s">
        <v>351</v>
      </c>
      <c r="E97" s="45" t="s">
        <v>2</v>
      </c>
      <c r="F97" s="45"/>
      <c r="H97" s="1">
        <v>6600000</v>
      </c>
      <c r="I97" s="2" t="s">
        <v>4</v>
      </c>
      <c r="J97" s="2" t="s">
        <v>489</v>
      </c>
      <c r="K97" s="2" t="s">
        <v>755</v>
      </c>
      <c r="L97" s="45" t="s">
        <v>1088</v>
      </c>
      <c r="M97" s="2" t="s">
        <v>48</v>
      </c>
      <c r="O97" s="48">
        <v>0</v>
      </c>
      <c r="R97" s="48">
        <v>0</v>
      </c>
      <c r="S97" s="45" t="s">
        <v>2</v>
      </c>
      <c r="T97" s="45" t="s">
        <v>488</v>
      </c>
      <c r="U97" s="45" t="s">
        <v>753</v>
      </c>
      <c r="V97" s="45" t="s">
        <v>1087</v>
      </c>
      <c r="W97" s="45" t="s">
        <v>40</v>
      </c>
      <c r="Y97" s="48">
        <v>0</v>
      </c>
      <c r="AB97" s="48">
        <v>0</v>
      </c>
      <c r="AC97" s="45" t="s">
        <v>2</v>
      </c>
      <c r="AD97" s="45" t="s">
        <v>1305</v>
      </c>
      <c r="AE97" s="45" t="s">
        <v>2535</v>
      </c>
      <c r="AF97" s="45" t="s">
        <v>2605</v>
      </c>
      <c r="AG97" s="45" t="s">
        <v>172</v>
      </c>
      <c r="AI97" s="48">
        <v>0</v>
      </c>
      <c r="AL97" s="48">
        <v>5700000</v>
      </c>
      <c r="AM97" s="45" t="s">
        <v>2</v>
      </c>
      <c r="AN97" s="45" t="s">
        <v>1305</v>
      </c>
      <c r="AO97" s="45" t="s">
        <v>744</v>
      </c>
      <c r="AP97" s="45" t="s">
        <v>1083</v>
      </c>
      <c r="AQ97" s="45" t="s">
        <v>36</v>
      </c>
      <c r="AS97" s="48">
        <v>0</v>
      </c>
      <c r="AV97" s="48">
        <v>0</v>
      </c>
      <c r="AW97" s="45" t="s">
        <v>2</v>
      </c>
      <c r="AX97" s="45" t="s">
        <v>480</v>
      </c>
      <c r="AY97" s="45" t="s">
        <v>1543</v>
      </c>
      <c r="AZ97" s="45" t="s">
        <v>2105</v>
      </c>
      <c r="BA97" s="45" t="s">
        <v>29</v>
      </c>
      <c r="BC97" s="48">
        <v>0</v>
      </c>
      <c r="BF97" s="48">
        <v>1485000</v>
      </c>
      <c r="BG97" s="45" t="s">
        <v>1</v>
      </c>
      <c r="BH97" s="45" t="s">
        <v>480</v>
      </c>
      <c r="BI97" s="45" t="s">
        <v>1534</v>
      </c>
      <c r="BJ97" s="45" t="s">
        <v>2088</v>
      </c>
      <c r="BK97" s="45" t="s">
        <v>145</v>
      </c>
      <c r="BM97" s="48">
        <v>11208956.08</v>
      </c>
      <c r="BP97" s="48">
        <v>0</v>
      </c>
      <c r="BQ97" s="45" t="s">
        <v>1</v>
      </c>
      <c r="BR97" s="45" t="s">
        <v>480</v>
      </c>
      <c r="BS97" s="45" t="s">
        <v>733</v>
      </c>
      <c r="BT97" s="45" t="s">
        <v>2358</v>
      </c>
      <c r="BU97" s="45" t="s">
        <v>28</v>
      </c>
      <c r="BW97" s="48">
        <v>-11208956.08</v>
      </c>
    </row>
    <row r="98" spans="1:75" x14ac:dyDescent="0.3">
      <c r="A98" s="45" t="s">
        <v>1285</v>
      </c>
      <c r="B98" s="45" t="s">
        <v>1502</v>
      </c>
      <c r="C98" s="45" t="s">
        <v>2094</v>
      </c>
      <c r="D98" s="45" t="s">
        <v>290</v>
      </c>
      <c r="E98" s="45" t="s">
        <v>2</v>
      </c>
      <c r="F98" s="45"/>
      <c r="H98" s="1">
        <v>1346471</v>
      </c>
      <c r="I98" s="2" t="s">
        <v>2</v>
      </c>
      <c r="J98" s="2" t="s">
        <v>490</v>
      </c>
      <c r="K98" s="2" t="s">
        <v>756</v>
      </c>
      <c r="L98" s="45" t="s">
        <v>1089</v>
      </c>
      <c r="M98" s="2" t="s">
        <v>49</v>
      </c>
      <c r="O98" s="48">
        <v>0</v>
      </c>
      <c r="R98" s="48">
        <v>0</v>
      </c>
      <c r="S98" s="45" t="s">
        <v>2</v>
      </c>
      <c r="T98" s="45" t="s">
        <v>488</v>
      </c>
      <c r="U98" s="45" t="s">
        <v>753</v>
      </c>
      <c r="V98" s="45" t="s">
        <v>1087</v>
      </c>
      <c r="W98" s="45" t="s">
        <v>36</v>
      </c>
      <c r="Y98" s="48">
        <v>0</v>
      </c>
      <c r="AB98" s="48">
        <v>0</v>
      </c>
      <c r="AC98" s="45" t="s">
        <v>2</v>
      </c>
      <c r="AD98" s="45" t="s">
        <v>1305</v>
      </c>
      <c r="AE98" s="45" t="s">
        <v>1563</v>
      </c>
      <c r="AF98" s="45" t="s">
        <v>2113</v>
      </c>
      <c r="AG98" s="45" t="s">
        <v>240</v>
      </c>
      <c r="AI98" s="48">
        <v>0</v>
      </c>
      <c r="AL98" s="48">
        <v>0</v>
      </c>
      <c r="AM98" s="45" t="s">
        <v>2</v>
      </c>
      <c r="AN98" s="45" t="s">
        <v>1305</v>
      </c>
      <c r="AO98" s="45" t="s">
        <v>746</v>
      </c>
      <c r="AP98" s="45" t="s">
        <v>1084</v>
      </c>
      <c r="AQ98" s="45" t="s">
        <v>38</v>
      </c>
      <c r="AS98" s="48">
        <v>0</v>
      </c>
      <c r="AV98" s="48">
        <v>3500000</v>
      </c>
      <c r="AW98" s="45" t="s">
        <v>1</v>
      </c>
      <c r="AX98" s="45" t="s">
        <v>480</v>
      </c>
      <c r="AY98" s="45" t="s">
        <v>2741</v>
      </c>
      <c r="AZ98" s="45" t="s">
        <v>2150</v>
      </c>
      <c r="BA98" s="45" t="s">
        <v>145</v>
      </c>
      <c r="BC98" s="48">
        <v>0</v>
      </c>
      <c r="BF98" s="48">
        <v>0</v>
      </c>
      <c r="BG98" s="45" t="s">
        <v>1</v>
      </c>
      <c r="BH98" s="45" t="s">
        <v>480</v>
      </c>
      <c r="BI98" s="45" t="s">
        <v>1535</v>
      </c>
      <c r="BJ98" s="45" t="s">
        <v>2088</v>
      </c>
      <c r="BK98" s="45" t="s">
        <v>145</v>
      </c>
      <c r="BM98" s="48">
        <v>0</v>
      </c>
      <c r="BP98" s="48">
        <v>5845036.5700000003</v>
      </c>
      <c r="BQ98" s="45" t="s">
        <v>1</v>
      </c>
      <c r="BR98" s="45" t="s">
        <v>480</v>
      </c>
      <c r="BS98" s="45" t="s">
        <v>1537</v>
      </c>
      <c r="BT98" s="45" t="s">
        <v>2359</v>
      </c>
      <c r="BU98" s="45" t="s">
        <v>28</v>
      </c>
      <c r="BW98" s="48">
        <v>0</v>
      </c>
    </row>
    <row r="99" spans="1:75" x14ac:dyDescent="0.3">
      <c r="A99" s="45" t="s">
        <v>2939</v>
      </c>
      <c r="B99" s="45" t="s">
        <v>2939</v>
      </c>
      <c r="C99" s="45" t="s">
        <v>3054</v>
      </c>
      <c r="D99" s="45" t="s">
        <v>289</v>
      </c>
      <c r="E99" s="45" t="s">
        <v>226</v>
      </c>
      <c r="F99" s="45"/>
      <c r="H99" s="1">
        <v>0</v>
      </c>
      <c r="I99" s="2" t="s">
        <v>2</v>
      </c>
      <c r="J99" s="2" t="s">
        <v>491</v>
      </c>
      <c r="K99" s="2" t="s">
        <v>757</v>
      </c>
      <c r="L99" s="45" t="s">
        <v>1090</v>
      </c>
      <c r="M99" s="2" t="s">
        <v>50</v>
      </c>
      <c r="O99" s="48">
        <v>0</v>
      </c>
      <c r="R99" s="48">
        <v>0</v>
      </c>
      <c r="S99" s="45" t="s">
        <v>2</v>
      </c>
      <c r="T99" s="45" t="s">
        <v>488</v>
      </c>
      <c r="U99" s="45" t="s">
        <v>753</v>
      </c>
      <c r="V99" s="45" t="s">
        <v>1087</v>
      </c>
      <c r="W99" s="45" t="s">
        <v>46</v>
      </c>
      <c r="Y99" s="48">
        <v>0</v>
      </c>
      <c r="AB99" s="48">
        <v>0</v>
      </c>
      <c r="AC99" s="45" t="s">
        <v>1</v>
      </c>
      <c r="AD99" s="45" t="s">
        <v>1305</v>
      </c>
      <c r="AE99" s="45" t="s">
        <v>2536</v>
      </c>
      <c r="AF99" s="45" t="s">
        <v>145</v>
      </c>
      <c r="AG99" s="45" t="s">
        <v>145</v>
      </c>
      <c r="AI99" s="48">
        <v>0</v>
      </c>
      <c r="AL99" s="48">
        <v>0</v>
      </c>
      <c r="AM99" s="45" t="s">
        <v>2</v>
      </c>
      <c r="AN99" s="45" t="s">
        <v>1305</v>
      </c>
      <c r="AO99" s="45" t="s">
        <v>754</v>
      </c>
      <c r="AP99" s="45" t="s">
        <v>1084</v>
      </c>
      <c r="AQ99" s="45" t="s">
        <v>37</v>
      </c>
      <c r="AS99" s="48">
        <v>0</v>
      </c>
      <c r="AV99" s="48">
        <v>620370</v>
      </c>
      <c r="AW99" s="45" t="s">
        <v>2</v>
      </c>
      <c r="AX99" s="45" t="s">
        <v>482</v>
      </c>
      <c r="AY99" s="45" t="s">
        <v>738</v>
      </c>
      <c r="AZ99" s="45" t="s">
        <v>1079</v>
      </c>
      <c r="BA99" s="45" t="s">
        <v>28</v>
      </c>
      <c r="BC99" s="48">
        <v>0</v>
      </c>
      <c r="BF99" s="48">
        <v>0</v>
      </c>
      <c r="BG99" s="45" t="s">
        <v>1</v>
      </c>
      <c r="BH99" s="45" t="s">
        <v>480</v>
      </c>
      <c r="BI99" s="45" t="s">
        <v>2861</v>
      </c>
      <c r="BJ99" s="45" t="s">
        <v>145</v>
      </c>
      <c r="BK99" s="45" t="s">
        <v>145</v>
      </c>
      <c r="BM99" s="48">
        <v>0</v>
      </c>
      <c r="BP99" s="48">
        <v>56790</v>
      </c>
      <c r="BQ99" s="45" t="s">
        <v>3</v>
      </c>
      <c r="BR99" s="45" t="s">
        <v>480</v>
      </c>
      <c r="BS99" s="45" t="s">
        <v>1539</v>
      </c>
      <c r="BT99" s="45" t="s">
        <v>2102</v>
      </c>
      <c r="BU99" s="45" t="s">
        <v>28</v>
      </c>
      <c r="BW99" s="48">
        <v>0</v>
      </c>
    </row>
    <row r="100" spans="1:75" x14ac:dyDescent="0.3">
      <c r="A100" s="45" t="s">
        <v>2940</v>
      </c>
      <c r="B100" s="45" t="s">
        <v>2973</v>
      </c>
      <c r="C100" s="45" t="s">
        <v>3055</v>
      </c>
      <c r="D100" s="45" t="s">
        <v>15</v>
      </c>
      <c r="E100" s="45" t="s">
        <v>2</v>
      </c>
      <c r="F100" s="45"/>
      <c r="H100" s="1">
        <v>0</v>
      </c>
      <c r="I100" s="2" t="s">
        <v>2</v>
      </c>
      <c r="J100" s="2" t="s">
        <v>492</v>
      </c>
      <c r="K100" s="2" t="s">
        <v>758</v>
      </c>
      <c r="L100" s="45" t="s">
        <v>1091</v>
      </c>
      <c r="M100" s="2" t="s">
        <v>51</v>
      </c>
      <c r="O100" s="48">
        <v>232394.97</v>
      </c>
      <c r="R100" s="48">
        <v>0</v>
      </c>
      <c r="S100" s="45" t="s">
        <v>2</v>
      </c>
      <c r="T100" s="45" t="s">
        <v>488</v>
      </c>
      <c r="U100" s="45" t="s">
        <v>754</v>
      </c>
      <c r="V100" s="45" t="s">
        <v>1084</v>
      </c>
      <c r="W100" s="45" t="s">
        <v>37</v>
      </c>
      <c r="Y100" s="48">
        <v>0</v>
      </c>
      <c r="AB100" s="48">
        <v>3000000</v>
      </c>
      <c r="AC100" s="45" t="s">
        <v>1</v>
      </c>
      <c r="AD100" s="45" t="s">
        <v>649</v>
      </c>
      <c r="AE100" s="45" t="s">
        <v>2537</v>
      </c>
      <c r="AF100" s="45" t="s">
        <v>2084</v>
      </c>
      <c r="AG100" s="45" t="s">
        <v>145</v>
      </c>
      <c r="AI100" s="48">
        <v>0</v>
      </c>
      <c r="AL100" s="48">
        <v>0</v>
      </c>
      <c r="AM100" s="45" t="s">
        <v>2</v>
      </c>
      <c r="AN100" s="45" t="s">
        <v>1305</v>
      </c>
      <c r="AO100" s="45" t="s">
        <v>747</v>
      </c>
      <c r="AP100" s="45" t="s">
        <v>1084</v>
      </c>
      <c r="AQ100" s="45" t="s">
        <v>39</v>
      </c>
      <c r="AS100" s="48">
        <v>0</v>
      </c>
      <c r="AV100" s="48">
        <v>1000000</v>
      </c>
      <c r="AW100" s="45" t="s">
        <v>1</v>
      </c>
      <c r="AX100" s="45" t="s">
        <v>1299</v>
      </c>
      <c r="AY100" s="45" t="s">
        <v>2742</v>
      </c>
      <c r="AZ100" s="45" t="s">
        <v>2095</v>
      </c>
      <c r="BA100" s="45" t="s">
        <v>145</v>
      </c>
      <c r="BC100" s="48">
        <v>0</v>
      </c>
      <c r="BF100" s="48">
        <v>1000000</v>
      </c>
      <c r="BG100" s="45" t="s">
        <v>1</v>
      </c>
      <c r="BH100" s="45" t="s">
        <v>1299</v>
      </c>
      <c r="BI100" s="45" t="s">
        <v>2862</v>
      </c>
      <c r="BJ100" s="45" t="s">
        <v>2095</v>
      </c>
      <c r="BK100" s="45" t="s">
        <v>145</v>
      </c>
      <c r="BM100" s="48">
        <v>0</v>
      </c>
      <c r="BP100" s="48">
        <v>5672.2</v>
      </c>
      <c r="BQ100" s="45" t="s">
        <v>3</v>
      </c>
      <c r="BR100" s="45" t="s">
        <v>480</v>
      </c>
      <c r="BS100" s="45" t="s">
        <v>1540</v>
      </c>
      <c r="BT100" s="45" t="s">
        <v>2102</v>
      </c>
      <c r="BU100" s="45" t="s">
        <v>29</v>
      </c>
      <c r="BW100" s="48">
        <v>0</v>
      </c>
    </row>
    <row r="101" spans="1:75" x14ac:dyDescent="0.3">
      <c r="A101" s="45" t="s">
        <v>2941</v>
      </c>
      <c r="B101" s="45" t="s">
        <v>2974</v>
      </c>
      <c r="C101" s="45" t="s">
        <v>3056</v>
      </c>
      <c r="D101" s="45" t="s">
        <v>17</v>
      </c>
      <c r="E101" s="45" t="s">
        <v>1</v>
      </c>
      <c r="F101" s="45"/>
      <c r="H101" s="1">
        <v>0</v>
      </c>
      <c r="I101" s="2" t="s">
        <v>2</v>
      </c>
      <c r="J101" s="2" t="s">
        <v>492</v>
      </c>
      <c r="K101" s="2" t="s">
        <v>759</v>
      </c>
      <c r="L101" s="45" t="s">
        <v>1091</v>
      </c>
      <c r="M101" s="2" t="s">
        <v>52</v>
      </c>
      <c r="O101" s="48">
        <v>745819.69</v>
      </c>
      <c r="R101" s="48">
        <v>0</v>
      </c>
      <c r="S101" s="45" t="s">
        <v>2</v>
      </c>
      <c r="T101" s="45" t="s">
        <v>488</v>
      </c>
      <c r="U101" s="45" t="s">
        <v>747</v>
      </c>
      <c r="V101" s="45" t="s">
        <v>1084</v>
      </c>
      <c r="W101" s="45" t="s">
        <v>39</v>
      </c>
      <c r="Y101" s="48">
        <v>657974.23</v>
      </c>
      <c r="AB101" s="48">
        <v>5092500</v>
      </c>
      <c r="AC101" s="45" t="s">
        <v>1</v>
      </c>
      <c r="AD101" s="45" t="s">
        <v>2483</v>
      </c>
      <c r="AE101" s="45" t="s">
        <v>1574</v>
      </c>
      <c r="AF101" s="45" t="s">
        <v>2363</v>
      </c>
      <c r="AG101" s="45" t="s">
        <v>241</v>
      </c>
      <c r="AI101" s="48">
        <v>0</v>
      </c>
      <c r="AL101" s="48">
        <v>0</v>
      </c>
      <c r="AM101" s="45" t="s">
        <v>2</v>
      </c>
      <c r="AN101" s="45" t="s">
        <v>1305</v>
      </c>
      <c r="AO101" s="45" t="s">
        <v>748</v>
      </c>
      <c r="AP101" s="45" t="s">
        <v>1084</v>
      </c>
      <c r="AQ101" s="45" t="s">
        <v>40</v>
      </c>
      <c r="AS101" s="48">
        <v>0</v>
      </c>
      <c r="AV101" s="48">
        <v>4750000</v>
      </c>
      <c r="AW101" s="45" t="s">
        <v>1</v>
      </c>
      <c r="AX101" s="45" t="s">
        <v>1301</v>
      </c>
      <c r="AY101" s="45" t="s">
        <v>1552</v>
      </c>
      <c r="AZ101" s="45" t="s">
        <v>2360</v>
      </c>
      <c r="BA101" s="45" t="s">
        <v>238</v>
      </c>
      <c r="BC101" s="48">
        <v>0</v>
      </c>
      <c r="BF101" s="48">
        <v>0</v>
      </c>
      <c r="BG101" s="45" t="s">
        <v>1</v>
      </c>
      <c r="BH101" s="45" t="s">
        <v>1301</v>
      </c>
      <c r="BI101" s="45" t="s">
        <v>1552</v>
      </c>
      <c r="BJ101" s="45" t="s">
        <v>2360</v>
      </c>
      <c r="BK101" s="45" t="s">
        <v>238</v>
      </c>
      <c r="BM101" s="48">
        <v>0</v>
      </c>
      <c r="BP101" s="48">
        <v>344464.75</v>
      </c>
      <c r="BQ101" s="45" t="s">
        <v>2</v>
      </c>
      <c r="BR101" s="45" t="s">
        <v>480</v>
      </c>
      <c r="BS101" s="45" t="s">
        <v>1543</v>
      </c>
      <c r="BT101" s="45" t="s">
        <v>2105</v>
      </c>
      <c r="BU101" s="45" t="s">
        <v>29</v>
      </c>
      <c r="BW101" s="48">
        <v>0</v>
      </c>
    </row>
    <row r="102" spans="1:75" x14ac:dyDescent="0.3">
      <c r="A102" s="45" t="s">
        <v>2941</v>
      </c>
      <c r="B102" s="45" t="s">
        <v>2975</v>
      </c>
      <c r="C102" s="45" t="s">
        <v>3057</v>
      </c>
      <c r="D102" s="45" t="s">
        <v>17</v>
      </c>
      <c r="E102" s="45" t="s">
        <v>1</v>
      </c>
      <c r="F102" s="45"/>
      <c r="H102" s="1">
        <v>8247407</v>
      </c>
      <c r="I102" s="2" t="s">
        <v>1</v>
      </c>
      <c r="J102" s="2" t="s">
        <v>493</v>
      </c>
      <c r="K102" s="2" t="s">
        <v>760</v>
      </c>
      <c r="L102" s="45" t="s">
        <v>1236</v>
      </c>
      <c r="M102" s="2" t="s">
        <v>53</v>
      </c>
      <c r="O102" s="48">
        <v>1911780</v>
      </c>
      <c r="R102" s="48">
        <v>0</v>
      </c>
      <c r="S102" s="45" t="s">
        <v>2</v>
      </c>
      <c r="T102" s="45" t="s">
        <v>488</v>
      </c>
      <c r="U102" s="45" t="s">
        <v>748</v>
      </c>
      <c r="V102" s="45" t="s">
        <v>1084</v>
      </c>
      <c r="W102" s="45" t="s">
        <v>40</v>
      </c>
      <c r="Y102" s="48">
        <v>8267.68</v>
      </c>
      <c r="AB102" s="48">
        <v>19905000</v>
      </c>
      <c r="AC102" s="45" t="s">
        <v>1</v>
      </c>
      <c r="AD102" s="45" t="s">
        <v>1308</v>
      </c>
      <c r="AE102" s="45" t="s">
        <v>1575</v>
      </c>
      <c r="AF102" s="45" t="s">
        <v>2353</v>
      </c>
      <c r="AG102" s="45" t="s">
        <v>242</v>
      </c>
      <c r="AI102" s="48">
        <v>0</v>
      </c>
      <c r="AL102" s="48">
        <v>0</v>
      </c>
      <c r="AM102" s="45" t="s">
        <v>2</v>
      </c>
      <c r="AN102" s="45" t="s">
        <v>1305</v>
      </c>
      <c r="AO102" s="45" t="s">
        <v>749</v>
      </c>
      <c r="AP102" s="45" t="s">
        <v>1084</v>
      </c>
      <c r="AQ102" s="45" t="s">
        <v>36</v>
      </c>
      <c r="AS102" s="48">
        <v>0</v>
      </c>
      <c r="AV102" s="48">
        <v>500000</v>
      </c>
      <c r="AW102" s="45" t="s">
        <v>2</v>
      </c>
      <c r="AX102" s="45" t="s">
        <v>2709</v>
      </c>
      <c r="AY102" s="45" t="s">
        <v>742</v>
      </c>
      <c r="AZ102" s="45" t="s">
        <v>1079</v>
      </c>
      <c r="BA102" s="45" t="s">
        <v>34</v>
      </c>
      <c r="BC102" s="48">
        <v>0</v>
      </c>
      <c r="BF102" s="48">
        <v>0</v>
      </c>
      <c r="BG102" s="45" t="s">
        <v>2</v>
      </c>
      <c r="BH102" s="45" t="s">
        <v>2709</v>
      </c>
      <c r="BI102" s="45" t="s">
        <v>742</v>
      </c>
      <c r="BJ102" s="45" t="s">
        <v>1079</v>
      </c>
      <c r="BK102" s="45" t="s">
        <v>34</v>
      </c>
      <c r="BM102" s="48">
        <v>0</v>
      </c>
      <c r="BP102" s="48">
        <v>1900000</v>
      </c>
      <c r="BQ102" s="45" t="s">
        <v>2</v>
      </c>
      <c r="BR102" s="45" t="s">
        <v>480</v>
      </c>
      <c r="BS102" s="45" t="s">
        <v>1544</v>
      </c>
      <c r="BT102" s="45" t="s">
        <v>2106</v>
      </c>
      <c r="BU102" s="45" t="s">
        <v>354</v>
      </c>
      <c r="BW102" s="48">
        <v>0</v>
      </c>
    </row>
    <row r="103" spans="1:75" x14ac:dyDescent="0.3">
      <c r="A103" s="45" t="s">
        <v>2941</v>
      </c>
      <c r="B103" s="45" t="s">
        <v>2976</v>
      </c>
      <c r="C103" s="45" t="s">
        <v>3058</v>
      </c>
      <c r="D103" s="45" t="s">
        <v>17</v>
      </c>
      <c r="E103" s="45" t="s">
        <v>2</v>
      </c>
      <c r="F103" s="45"/>
      <c r="H103" s="1">
        <v>0</v>
      </c>
      <c r="I103" s="2" t="s">
        <v>1</v>
      </c>
      <c r="J103" s="2" t="s">
        <v>493</v>
      </c>
      <c r="K103" s="2" t="s">
        <v>761</v>
      </c>
      <c r="L103" s="45" t="s">
        <v>1230</v>
      </c>
      <c r="M103" s="2" t="s">
        <v>53</v>
      </c>
      <c r="O103" s="48">
        <v>0</v>
      </c>
      <c r="R103" s="48">
        <v>0</v>
      </c>
      <c r="S103" s="45" t="s">
        <v>2</v>
      </c>
      <c r="T103" s="45" t="s">
        <v>488</v>
      </c>
      <c r="U103" s="45" t="s">
        <v>749</v>
      </c>
      <c r="V103" s="45" t="s">
        <v>1084</v>
      </c>
      <c r="W103" s="45" t="s">
        <v>36</v>
      </c>
      <c r="Y103" s="48">
        <v>46827.03</v>
      </c>
      <c r="AB103" s="48">
        <v>53055</v>
      </c>
      <c r="AC103" s="45" t="s">
        <v>1</v>
      </c>
      <c r="AD103" s="45" t="s">
        <v>489</v>
      </c>
      <c r="AE103" s="45" t="s">
        <v>489</v>
      </c>
      <c r="AF103" s="45" t="s">
        <v>2364</v>
      </c>
      <c r="AG103" s="45" t="s">
        <v>48</v>
      </c>
      <c r="AI103" s="48">
        <v>0</v>
      </c>
      <c r="AL103" s="48">
        <v>0</v>
      </c>
      <c r="AM103" s="45" t="s">
        <v>2</v>
      </c>
      <c r="AN103" s="45" t="s">
        <v>1305</v>
      </c>
      <c r="AO103" s="45" t="s">
        <v>2534</v>
      </c>
      <c r="AP103" s="45" t="s">
        <v>2604</v>
      </c>
      <c r="AQ103" s="45" t="s">
        <v>172</v>
      </c>
      <c r="AS103" s="48">
        <v>0</v>
      </c>
      <c r="AV103" s="48">
        <v>1341179</v>
      </c>
      <c r="AW103" s="45" t="s">
        <v>1</v>
      </c>
      <c r="AX103" s="45" t="s">
        <v>1303</v>
      </c>
      <c r="AY103" s="45" t="s">
        <v>1553</v>
      </c>
      <c r="AZ103" s="45" t="s">
        <v>2361</v>
      </c>
      <c r="BA103" s="45" t="s">
        <v>239</v>
      </c>
      <c r="BC103" s="48">
        <v>0</v>
      </c>
      <c r="BF103" s="48">
        <v>0</v>
      </c>
      <c r="BG103" s="45" t="s">
        <v>1</v>
      </c>
      <c r="BH103" s="45" t="s">
        <v>2709</v>
      </c>
      <c r="BI103" s="45" t="s">
        <v>1560</v>
      </c>
      <c r="BJ103" s="45" t="s">
        <v>145</v>
      </c>
      <c r="BK103" s="45" t="s">
        <v>145</v>
      </c>
      <c r="BM103" s="48">
        <v>0</v>
      </c>
      <c r="BP103" s="48">
        <v>0</v>
      </c>
      <c r="BQ103" s="45" t="s">
        <v>2</v>
      </c>
      <c r="BR103" s="45" t="s">
        <v>480</v>
      </c>
      <c r="BS103" s="45" t="s">
        <v>1537</v>
      </c>
      <c r="BT103" s="45" t="s">
        <v>2107</v>
      </c>
      <c r="BU103" s="45" t="s">
        <v>28</v>
      </c>
      <c r="BW103" s="48">
        <v>0</v>
      </c>
    </row>
    <row r="104" spans="1:75" ht="28.8" x14ac:dyDescent="0.3">
      <c r="A104" s="45" t="s">
        <v>1286</v>
      </c>
      <c r="B104" s="45" t="s">
        <v>1508</v>
      </c>
      <c r="C104" s="45" t="s">
        <v>1231</v>
      </c>
      <c r="D104" s="45" t="s">
        <v>17</v>
      </c>
      <c r="E104" s="45" t="s">
        <v>1</v>
      </c>
      <c r="F104" s="45"/>
      <c r="H104" s="1">
        <v>689693</v>
      </c>
      <c r="I104" s="2" t="s">
        <v>2</v>
      </c>
      <c r="J104" s="2" t="s">
        <v>494</v>
      </c>
      <c r="K104" s="2" t="s">
        <v>762</v>
      </c>
      <c r="L104" s="45" t="s">
        <v>1092</v>
      </c>
      <c r="M104" s="2" t="s">
        <v>54</v>
      </c>
      <c r="O104" s="48">
        <v>2492295</v>
      </c>
      <c r="R104" s="48">
        <v>0</v>
      </c>
      <c r="S104" s="45" t="s">
        <v>2</v>
      </c>
      <c r="T104" s="45" t="s">
        <v>488</v>
      </c>
      <c r="U104" s="45" t="s">
        <v>2448</v>
      </c>
      <c r="V104" s="45" t="s">
        <v>145</v>
      </c>
      <c r="W104" s="45" t="s">
        <v>145</v>
      </c>
      <c r="Y104" s="48">
        <v>2760727.72</v>
      </c>
      <c r="AB104" s="48">
        <v>52000000</v>
      </c>
      <c r="AC104" s="45" t="s">
        <v>2</v>
      </c>
      <c r="AD104" s="45" t="s">
        <v>489</v>
      </c>
      <c r="AE104" s="45" t="s">
        <v>489</v>
      </c>
      <c r="AF104" s="45" t="s">
        <v>2120</v>
      </c>
      <c r="AG104" s="45" t="s">
        <v>48</v>
      </c>
      <c r="AI104" s="48">
        <v>2271272.2799999998</v>
      </c>
      <c r="AL104" s="48">
        <v>0</v>
      </c>
      <c r="AM104" s="45" t="s">
        <v>2</v>
      </c>
      <c r="AN104" s="45" t="s">
        <v>1305</v>
      </c>
      <c r="AO104" s="45" t="s">
        <v>1563</v>
      </c>
      <c r="AP104" s="45" t="s">
        <v>2113</v>
      </c>
      <c r="AQ104" s="45" t="s">
        <v>240</v>
      </c>
      <c r="AS104" s="48">
        <v>2615382.65</v>
      </c>
      <c r="AV104" s="48">
        <v>5700000</v>
      </c>
      <c r="AW104" s="45" t="s">
        <v>2</v>
      </c>
      <c r="AX104" s="45" t="s">
        <v>1305</v>
      </c>
      <c r="AY104" s="45" t="s">
        <v>744</v>
      </c>
      <c r="AZ104" s="45" t="s">
        <v>1083</v>
      </c>
      <c r="BA104" s="45" t="s">
        <v>36</v>
      </c>
      <c r="BC104" s="48">
        <v>213119.78</v>
      </c>
      <c r="BF104" s="48">
        <v>500000</v>
      </c>
      <c r="BG104" s="45" t="s">
        <v>1</v>
      </c>
      <c r="BH104" s="45" t="s">
        <v>2709</v>
      </c>
      <c r="BI104" s="45" t="s">
        <v>742</v>
      </c>
      <c r="BJ104" s="45" t="s">
        <v>145</v>
      </c>
      <c r="BK104" s="45" t="s">
        <v>145</v>
      </c>
      <c r="BM104" s="48">
        <v>214944.56</v>
      </c>
      <c r="BP104" s="48">
        <v>0</v>
      </c>
      <c r="BQ104" s="45" t="s">
        <v>2</v>
      </c>
      <c r="BR104" s="45" t="s">
        <v>480</v>
      </c>
      <c r="BS104" s="45" t="s">
        <v>1545</v>
      </c>
      <c r="BT104" s="45" t="s">
        <v>2107</v>
      </c>
      <c r="BU104" s="45" t="s">
        <v>354</v>
      </c>
      <c r="BW104" s="48">
        <v>130076.35</v>
      </c>
    </row>
    <row r="105" spans="1:75" x14ac:dyDescent="0.3">
      <c r="A105" s="45" t="s">
        <v>1286</v>
      </c>
      <c r="B105" s="45" t="s">
        <v>1509</v>
      </c>
      <c r="C105" s="45" t="s">
        <v>2095</v>
      </c>
      <c r="D105" s="45" t="s">
        <v>145</v>
      </c>
      <c r="E105" s="45" t="s">
        <v>1</v>
      </c>
      <c r="F105" s="45"/>
      <c r="H105" s="1">
        <v>0</v>
      </c>
      <c r="I105" s="2" t="s">
        <v>2</v>
      </c>
      <c r="J105" s="2" t="s">
        <v>494</v>
      </c>
      <c r="K105" s="2" t="s">
        <v>763</v>
      </c>
      <c r="L105" s="45" t="s">
        <v>1090</v>
      </c>
      <c r="M105" s="2" t="s">
        <v>55</v>
      </c>
      <c r="O105" s="48">
        <v>0</v>
      </c>
      <c r="R105" s="48">
        <v>18500000</v>
      </c>
      <c r="S105" s="45" t="s">
        <v>1</v>
      </c>
      <c r="T105" s="45" t="s">
        <v>2425</v>
      </c>
      <c r="U105" s="45" t="s">
        <v>2449</v>
      </c>
      <c r="V105" s="45" t="s">
        <v>2363</v>
      </c>
      <c r="W105" s="45" t="s">
        <v>145</v>
      </c>
      <c r="Y105" s="48">
        <v>0</v>
      </c>
      <c r="AB105" s="48">
        <v>0</v>
      </c>
      <c r="AC105" s="45" t="s">
        <v>4</v>
      </c>
      <c r="AD105" s="45" t="s">
        <v>489</v>
      </c>
      <c r="AE105" s="45" t="s">
        <v>755</v>
      </c>
      <c r="AF105" s="45" t="s">
        <v>1088</v>
      </c>
      <c r="AG105" s="45" t="s">
        <v>48</v>
      </c>
      <c r="AI105" s="48">
        <v>0</v>
      </c>
      <c r="AL105" s="48">
        <v>17000000</v>
      </c>
      <c r="AM105" s="45" t="s">
        <v>2</v>
      </c>
      <c r="AN105" s="45" t="s">
        <v>1305</v>
      </c>
      <c r="AO105" s="45" t="s">
        <v>750</v>
      </c>
      <c r="AP105" s="45" t="s">
        <v>1085</v>
      </c>
      <c r="AQ105" s="45" t="s">
        <v>41</v>
      </c>
      <c r="AS105" s="48">
        <v>0</v>
      </c>
      <c r="AV105" s="48">
        <v>0</v>
      </c>
      <c r="AW105" s="45" t="s">
        <v>3</v>
      </c>
      <c r="AX105" s="45" t="s">
        <v>1305</v>
      </c>
      <c r="AY105" s="45" t="s">
        <v>751</v>
      </c>
      <c r="AZ105" s="45" t="s">
        <v>1086</v>
      </c>
      <c r="BA105" s="45" t="s">
        <v>37</v>
      </c>
      <c r="BC105" s="48">
        <v>0</v>
      </c>
      <c r="BF105" s="48">
        <v>0</v>
      </c>
      <c r="BG105" s="45" t="s">
        <v>1</v>
      </c>
      <c r="BH105" s="45" t="s">
        <v>1303</v>
      </c>
      <c r="BI105" s="45" t="s">
        <v>1553</v>
      </c>
      <c r="BJ105" s="45" t="s">
        <v>2361</v>
      </c>
      <c r="BK105" s="45" t="s">
        <v>239</v>
      </c>
      <c r="BM105" s="48">
        <v>0</v>
      </c>
      <c r="BP105" s="48">
        <v>0</v>
      </c>
      <c r="BQ105" s="45" t="s">
        <v>2</v>
      </c>
      <c r="BR105" s="45" t="s">
        <v>480</v>
      </c>
      <c r="BS105" s="45" t="s">
        <v>1537</v>
      </c>
      <c r="BT105" s="45" t="s">
        <v>2107</v>
      </c>
      <c r="BU105" s="45" t="s">
        <v>28</v>
      </c>
      <c r="BW105" s="48">
        <v>0</v>
      </c>
    </row>
    <row r="106" spans="1:75" x14ac:dyDescent="0.3">
      <c r="A106" s="45" t="s">
        <v>1286</v>
      </c>
      <c r="B106" s="45" t="s">
        <v>711</v>
      </c>
      <c r="C106" s="45" t="s">
        <v>1060</v>
      </c>
      <c r="D106" s="45" t="s">
        <v>14</v>
      </c>
      <c r="E106" s="45" t="s">
        <v>2</v>
      </c>
      <c r="F106" s="45"/>
      <c r="H106" s="1">
        <v>2635685</v>
      </c>
      <c r="I106" s="2" t="s">
        <v>1</v>
      </c>
      <c r="J106" s="2" t="s">
        <v>495</v>
      </c>
      <c r="K106" s="2" t="s">
        <v>764</v>
      </c>
      <c r="L106" s="45" t="s">
        <v>1237</v>
      </c>
      <c r="M106" s="2" t="s">
        <v>56</v>
      </c>
      <c r="O106" s="48">
        <v>0</v>
      </c>
      <c r="R106" s="48">
        <v>6600000</v>
      </c>
      <c r="S106" s="45" t="s">
        <v>4</v>
      </c>
      <c r="T106" s="45" t="s">
        <v>489</v>
      </c>
      <c r="U106" s="45" t="s">
        <v>755</v>
      </c>
      <c r="V106" s="45" t="s">
        <v>1088</v>
      </c>
      <c r="W106" s="45" t="s">
        <v>48</v>
      </c>
      <c r="Y106" s="48">
        <v>0</v>
      </c>
      <c r="AB106" s="48">
        <v>1346471</v>
      </c>
      <c r="AC106" s="45" t="s">
        <v>2</v>
      </c>
      <c r="AD106" s="45" t="s">
        <v>490</v>
      </c>
      <c r="AE106" s="45" t="s">
        <v>756</v>
      </c>
      <c r="AF106" s="45" t="s">
        <v>1089</v>
      </c>
      <c r="AG106" s="45" t="s">
        <v>49</v>
      </c>
      <c r="AI106" s="48">
        <v>0</v>
      </c>
      <c r="AL106" s="48">
        <v>0</v>
      </c>
      <c r="AM106" s="45" t="s">
        <v>2</v>
      </c>
      <c r="AN106" s="45" t="s">
        <v>1305</v>
      </c>
      <c r="AO106" s="45" t="s">
        <v>2535</v>
      </c>
      <c r="AP106" s="45" t="s">
        <v>2605</v>
      </c>
      <c r="AQ106" s="45" t="s">
        <v>172</v>
      </c>
      <c r="AS106" s="48">
        <v>0</v>
      </c>
      <c r="AV106" s="48">
        <v>0</v>
      </c>
      <c r="AW106" s="45" t="s">
        <v>2</v>
      </c>
      <c r="AX106" s="45" t="s">
        <v>1305</v>
      </c>
      <c r="AY106" s="45" t="s">
        <v>746</v>
      </c>
      <c r="AZ106" s="45" t="s">
        <v>1084</v>
      </c>
      <c r="BA106" s="45" t="s">
        <v>38</v>
      </c>
      <c r="BC106" s="48">
        <v>0</v>
      </c>
      <c r="BF106" s="48">
        <v>5700000</v>
      </c>
      <c r="BG106" s="45" t="s">
        <v>2</v>
      </c>
      <c r="BH106" s="45" t="s">
        <v>1305</v>
      </c>
      <c r="BI106" s="45" t="s">
        <v>744</v>
      </c>
      <c r="BJ106" s="45" t="s">
        <v>1083</v>
      </c>
      <c r="BK106" s="45" t="s">
        <v>36</v>
      </c>
      <c r="BM106" s="48">
        <v>0</v>
      </c>
      <c r="BP106" s="48">
        <v>0</v>
      </c>
      <c r="BQ106" s="45" t="s">
        <v>1</v>
      </c>
      <c r="BR106" s="45" t="s">
        <v>480</v>
      </c>
      <c r="BS106" s="45" t="s">
        <v>1535</v>
      </c>
      <c r="BT106" s="45" t="s">
        <v>2088</v>
      </c>
      <c r="BU106" s="45" t="s">
        <v>145</v>
      </c>
      <c r="BW106" s="48">
        <v>0</v>
      </c>
    </row>
    <row r="107" spans="1:75" x14ac:dyDescent="0.3">
      <c r="A107" s="45" t="s">
        <v>1286</v>
      </c>
      <c r="B107" s="45" t="s">
        <v>712</v>
      </c>
      <c r="C107" s="45" t="s">
        <v>1060</v>
      </c>
      <c r="D107" s="45" t="s">
        <v>17</v>
      </c>
      <c r="E107" s="45" t="s">
        <v>2</v>
      </c>
      <c r="F107" s="45"/>
      <c r="H107" s="1">
        <v>0</v>
      </c>
      <c r="I107" s="2" t="s">
        <v>2</v>
      </c>
      <c r="J107" s="2" t="s">
        <v>495</v>
      </c>
      <c r="K107" s="2" t="s">
        <v>764</v>
      </c>
      <c r="L107" s="45" t="s">
        <v>1093</v>
      </c>
      <c r="M107" s="2" t="s">
        <v>56</v>
      </c>
      <c r="O107" s="48">
        <v>0</v>
      </c>
      <c r="R107" s="48">
        <v>1346471</v>
      </c>
      <c r="S107" s="45" t="s">
        <v>2</v>
      </c>
      <c r="T107" s="45" t="s">
        <v>490</v>
      </c>
      <c r="U107" s="45" t="s">
        <v>756</v>
      </c>
      <c r="V107" s="45" t="s">
        <v>1089</v>
      </c>
      <c r="W107" s="45" t="s">
        <v>49</v>
      </c>
      <c r="Y107" s="48">
        <v>0</v>
      </c>
      <c r="AB107" s="48">
        <v>0</v>
      </c>
      <c r="AC107" s="45" t="s">
        <v>2</v>
      </c>
      <c r="AD107" s="45" t="s">
        <v>491</v>
      </c>
      <c r="AE107" s="45" t="s">
        <v>757</v>
      </c>
      <c r="AF107" s="45" t="s">
        <v>1090</v>
      </c>
      <c r="AG107" s="45" t="s">
        <v>50</v>
      </c>
      <c r="AI107" s="48">
        <v>0</v>
      </c>
      <c r="AL107" s="48">
        <v>0</v>
      </c>
      <c r="AM107" s="45" t="s">
        <v>2</v>
      </c>
      <c r="AN107" s="45" t="s">
        <v>1305</v>
      </c>
      <c r="AO107" s="45" t="s">
        <v>2667</v>
      </c>
      <c r="AP107" s="45" t="s">
        <v>2703</v>
      </c>
      <c r="AQ107" s="45" t="s">
        <v>172</v>
      </c>
      <c r="AS107" s="48">
        <v>0</v>
      </c>
      <c r="AV107" s="48">
        <v>0</v>
      </c>
      <c r="AW107" s="45" t="s">
        <v>2</v>
      </c>
      <c r="AX107" s="45" t="s">
        <v>1305</v>
      </c>
      <c r="AY107" s="45" t="s">
        <v>754</v>
      </c>
      <c r="AZ107" s="45" t="s">
        <v>1084</v>
      </c>
      <c r="BA107" s="45" t="s">
        <v>37</v>
      </c>
      <c r="BC107" s="48">
        <v>0</v>
      </c>
      <c r="BF107" s="48">
        <v>0</v>
      </c>
      <c r="BG107" s="45" t="s">
        <v>3</v>
      </c>
      <c r="BH107" s="45" t="s">
        <v>1305</v>
      </c>
      <c r="BI107" s="45" t="s">
        <v>1561</v>
      </c>
      <c r="BJ107" s="45" t="s">
        <v>2111</v>
      </c>
      <c r="BK107" s="45" t="s">
        <v>240</v>
      </c>
      <c r="BM107" s="48">
        <v>0</v>
      </c>
      <c r="BP107" s="48">
        <v>1485000</v>
      </c>
      <c r="BQ107" s="45" t="s">
        <v>1</v>
      </c>
      <c r="BR107" s="45" t="s">
        <v>480</v>
      </c>
      <c r="BS107" s="45" t="s">
        <v>1534</v>
      </c>
      <c r="BT107" s="45" t="s">
        <v>2088</v>
      </c>
      <c r="BU107" s="45" t="s">
        <v>145</v>
      </c>
      <c r="BW107" s="48">
        <v>0</v>
      </c>
    </row>
    <row r="108" spans="1:75" x14ac:dyDescent="0.3">
      <c r="A108" s="45" t="s">
        <v>465</v>
      </c>
      <c r="B108" s="45" t="s">
        <v>717</v>
      </c>
      <c r="C108" s="45" t="s">
        <v>1230</v>
      </c>
      <c r="D108" s="45" t="s">
        <v>19</v>
      </c>
      <c r="E108" s="45" t="s">
        <v>1</v>
      </c>
      <c r="F108" s="45"/>
      <c r="H108" s="1">
        <v>12000000</v>
      </c>
      <c r="I108" s="2" t="s">
        <v>2</v>
      </c>
      <c r="J108" s="2" t="s">
        <v>496</v>
      </c>
      <c r="K108" s="2" t="s">
        <v>765</v>
      </c>
      <c r="L108" s="45" t="s">
        <v>1094</v>
      </c>
      <c r="M108" s="2" t="s">
        <v>57</v>
      </c>
      <c r="O108" s="48">
        <v>0</v>
      </c>
      <c r="R108" s="48">
        <v>0</v>
      </c>
      <c r="S108" s="45" t="s">
        <v>2</v>
      </c>
      <c r="T108" s="45" t="s">
        <v>491</v>
      </c>
      <c r="U108" s="45" t="s">
        <v>757</v>
      </c>
      <c r="V108" s="45" t="s">
        <v>1090</v>
      </c>
      <c r="W108" s="45" t="s">
        <v>50</v>
      </c>
      <c r="Y108" s="48">
        <v>0</v>
      </c>
      <c r="AB108" s="48">
        <v>8705324</v>
      </c>
      <c r="AC108" s="45" t="s">
        <v>1</v>
      </c>
      <c r="AD108" s="45" t="s">
        <v>2484</v>
      </c>
      <c r="AE108" s="45" t="s">
        <v>1577</v>
      </c>
      <c r="AF108" s="45" t="s">
        <v>2363</v>
      </c>
      <c r="AG108" s="45" t="s">
        <v>243</v>
      </c>
      <c r="AI108" s="48">
        <v>0</v>
      </c>
      <c r="AL108" s="48">
        <v>0</v>
      </c>
      <c r="AM108" s="45" t="s">
        <v>2</v>
      </c>
      <c r="AN108" s="45" t="s">
        <v>2620</v>
      </c>
      <c r="AO108" s="45" t="s">
        <v>741</v>
      </c>
      <c r="AP108" s="45" t="s">
        <v>1081</v>
      </c>
      <c r="AQ108" s="45" t="s">
        <v>33</v>
      </c>
      <c r="AS108" s="48">
        <v>0</v>
      </c>
      <c r="AV108" s="48">
        <v>0</v>
      </c>
      <c r="AW108" s="45" t="s">
        <v>2</v>
      </c>
      <c r="AX108" s="45" t="s">
        <v>1305</v>
      </c>
      <c r="AY108" s="45" t="s">
        <v>747</v>
      </c>
      <c r="AZ108" s="45" t="s">
        <v>1084</v>
      </c>
      <c r="BA108" s="45" t="s">
        <v>39</v>
      </c>
      <c r="BC108" s="48">
        <v>0</v>
      </c>
      <c r="BF108" s="48">
        <v>0</v>
      </c>
      <c r="BG108" s="45" t="s">
        <v>3</v>
      </c>
      <c r="BH108" s="45" t="s">
        <v>1305</v>
      </c>
      <c r="BI108" s="45" t="s">
        <v>1562</v>
      </c>
      <c r="BJ108" s="45" t="s">
        <v>2112</v>
      </c>
      <c r="BK108" s="45" t="s">
        <v>355</v>
      </c>
      <c r="BM108" s="48">
        <v>0</v>
      </c>
      <c r="BP108" s="48">
        <v>4500000</v>
      </c>
      <c r="BQ108" s="45" t="s">
        <v>1</v>
      </c>
      <c r="BR108" s="45" t="s">
        <v>480</v>
      </c>
      <c r="BS108" s="45" t="s">
        <v>1538</v>
      </c>
      <c r="BT108" s="45" t="s">
        <v>145</v>
      </c>
      <c r="BU108" s="45" t="s">
        <v>145</v>
      </c>
      <c r="BW108" s="48">
        <v>0</v>
      </c>
    </row>
    <row r="109" spans="1:75" x14ac:dyDescent="0.3">
      <c r="A109" s="45" t="s">
        <v>465</v>
      </c>
      <c r="B109" s="45" t="s">
        <v>716</v>
      </c>
      <c r="C109" s="45" t="s">
        <v>1063</v>
      </c>
      <c r="D109" s="45" t="s">
        <v>18</v>
      </c>
      <c r="E109" s="45" t="s">
        <v>2</v>
      </c>
      <c r="F109" s="45"/>
      <c r="H109" s="1">
        <v>383222</v>
      </c>
      <c r="I109" s="2" t="s">
        <v>2</v>
      </c>
      <c r="J109" s="2" t="s">
        <v>497</v>
      </c>
      <c r="K109" s="2" t="s">
        <v>752</v>
      </c>
      <c r="L109" s="45" t="s">
        <v>1081</v>
      </c>
      <c r="M109" s="2" t="s">
        <v>58</v>
      </c>
      <c r="O109" s="48">
        <v>76661.38</v>
      </c>
      <c r="R109" s="48">
        <v>0</v>
      </c>
      <c r="S109" s="45" t="s">
        <v>2</v>
      </c>
      <c r="T109" s="45" t="s">
        <v>492</v>
      </c>
      <c r="U109" s="45" t="s">
        <v>758</v>
      </c>
      <c r="V109" s="45" t="s">
        <v>1091</v>
      </c>
      <c r="W109" s="45" t="s">
        <v>51</v>
      </c>
      <c r="Y109" s="48">
        <v>0</v>
      </c>
      <c r="AB109" s="48">
        <v>34000000</v>
      </c>
      <c r="AC109" s="45" t="s">
        <v>1</v>
      </c>
      <c r="AD109" s="45" t="s">
        <v>1311</v>
      </c>
      <c r="AE109" s="45" t="s">
        <v>1579</v>
      </c>
      <c r="AF109" s="45" t="s">
        <v>2084</v>
      </c>
      <c r="AG109" s="45" t="s">
        <v>145</v>
      </c>
      <c r="AI109" s="48">
        <v>0</v>
      </c>
      <c r="AL109" s="48">
        <v>0</v>
      </c>
      <c r="AM109" s="45" t="s">
        <v>1</v>
      </c>
      <c r="AN109" s="45" t="s">
        <v>649</v>
      </c>
      <c r="AO109" s="45" t="s">
        <v>2537</v>
      </c>
      <c r="AP109" s="45" t="s">
        <v>2084</v>
      </c>
      <c r="AQ109" s="45" t="s">
        <v>145</v>
      </c>
      <c r="AS109" s="48">
        <v>0</v>
      </c>
      <c r="AV109" s="48">
        <v>0</v>
      </c>
      <c r="AW109" s="45" t="s">
        <v>2</v>
      </c>
      <c r="AX109" s="45" t="s">
        <v>1305</v>
      </c>
      <c r="AY109" s="45" t="s">
        <v>748</v>
      </c>
      <c r="AZ109" s="45" t="s">
        <v>1084</v>
      </c>
      <c r="BA109" s="45" t="s">
        <v>40</v>
      </c>
      <c r="BC109" s="48">
        <v>0</v>
      </c>
      <c r="BF109" s="48">
        <v>0</v>
      </c>
      <c r="BG109" s="45" t="s">
        <v>2</v>
      </c>
      <c r="BH109" s="45" t="s">
        <v>1305</v>
      </c>
      <c r="BI109" s="45" t="s">
        <v>1563</v>
      </c>
      <c r="BJ109" s="45" t="s">
        <v>2113</v>
      </c>
      <c r="BK109" s="45" t="s">
        <v>240</v>
      </c>
      <c r="BM109" s="48">
        <v>0</v>
      </c>
      <c r="BP109" s="48">
        <v>1000000</v>
      </c>
      <c r="BQ109" s="45" t="s">
        <v>1</v>
      </c>
      <c r="BR109" s="45" t="s">
        <v>1299</v>
      </c>
      <c r="BS109" s="45" t="s">
        <v>1547</v>
      </c>
      <c r="BT109" s="45" t="s">
        <v>2095</v>
      </c>
      <c r="BU109" s="45" t="s">
        <v>145</v>
      </c>
      <c r="BW109" s="48">
        <v>0</v>
      </c>
    </row>
    <row r="110" spans="1:75" x14ac:dyDescent="0.3">
      <c r="A110" s="45" t="s">
        <v>465</v>
      </c>
      <c r="B110" s="45" t="s">
        <v>718</v>
      </c>
      <c r="C110" s="45" t="s">
        <v>1063</v>
      </c>
      <c r="D110" s="45" t="s">
        <v>20</v>
      </c>
      <c r="E110" s="45" t="s">
        <v>2</v>
      </c>
      <c r="F110" s="45"/>
      <c r="H110" s="1">
        <v>1500000</v>
      </c>
      <c r="I110" s="2" t="s">
        <v>2</v>
      </c>
      <c r="J110" s="2" t="s">
        <v>497</v>
      </c>
      <c r="K110" s="2" t="s">
        <v>766</v>
      </c>
      <c r="L110" s="45" t="s">
        <v>1084</v>
      </c>
      <c r="M110" s="2" t="s">
        <v>59</v>
      </c>
      <c r="O110" s="48">
        <v>0</v>
      </c>
      <c r="R110" s="48">
        <v>0</v>
      </c>
      <c r="S110" s="45" t="s">
        <v>2</v>
      </c>
      <c r="T110" s="45" t="s">
        <v>492</v>
      </c>
      <c r="U110" s="45" t="s">
        <v>759</v>
      </c>
      <c r="V110" s="45" t="s">
        <v>1091</v>
      </c>
      <c r="W110" s="45" t="s">
        <v>52</v>
      </c>
      <c r="Y110" s="48">
        <v>0</v>
      </c>
      <c r="AB110" s="48">
        <v>400000</v>
      </c>
      <c r="AC110" s="45" t="s">
        <v>1</v>
      </c>
      <c r="AD110" s="45" t="s">
        <v>1312</v>
      </c>
      <c r="AE110" s="45" t="s">
        <v>1583</v>
      </c>
      <c r="AF110" s="45" t="s">
        <v>2353</v>
      </c>
      <c r="AG110" s="45" t="s">
        <v>244</v>
      </c>
      <c r="AI110" s="48">
        <v>0</v>
      </c>
      <c r="AL110" s="48">
        <v>2300000</v>
      </c>
      <c r="AM110" s="45" t="s">
        <v>1</v>
      </c>
      <c r="AN110" s="45" t="s">
        <v>2483</v>
      </c>
      <c r="AO110" s="45" t="s">
        <v>1574</v>
      </c>
      <c r="AP110" s="45" t="s">
        <v>2363</v>
      </c>
      <c r="AQ110" s="45" t="s">
        <v>241</v>
      </c>
      <c r="AS110" s="48">
        <v>0</v>
      </c>
      <c r="AV110" s="48">
        <v>0</v>
      </c>
      <c r="AW110" s="45" t="s">
        <v>2</v>
      </c>
      <c r="AX110" s="45" t="s">
        <v>1305</v>
      </c>
      <c r="AY110" s="45" t="s">
        <v>749</v>
      </c>
      <c r="AZ110" s="45" t="s">
        <v>1084</v>
      </c>
      <c r="BA110" s="45" t="s">
        <v>36</v>
      </c>
      <c r="BC110" s="48">
        <v>0</v>
      </c>
      <c r="BF110" s="48">
        <v>0</v>
      </c>
      <c r="BG110" s="45" t="s">
        <v>2</v>
      </c>
      <c r="BH110" s="45" t="s">
        <v>1305</v>
      </c>
      <c r="BI110" s="45" t="s">
        <v>2863</v>
      </c>
      <c r="BJ110" s="45" t="s">
        <v>2909</v>
      </c>
      <c r="BK110" s="45" t="s">
        <v>172</v>
      </c>
      <c r="BM110" s="48">
        <v>0</v>
      </c>
      <c r="BP110" s="48">
        <v>0</v>
      </c>
      <c r="BQ110" s="45" t="s">
        <v>1</v>
      </c>
      <c r="BR110" s="45" t="s">
        <v>1301</v>
      </c>
      <c r="BS110" s="45" t="s">
        <v>1552</v>
      </c>
      <c r="BT110" s="45" t="s">
        <v>2360</v>
      </c>
      <c r="BU110" s="45" t="s">
        <v>238</v>
      </c>
      <c r="BW110" s="48">
        <v>0</v>
      </c>
    </row>
    <row r="111" spans="1:75" x14ac:dyDescent="0.3">
      <c r="A111" s="45" t="s">
        <v>2476</v>
      </c>
      <c r="B111" s="45" t="s">
        <v>726</v>
      </c>
      <c r="C111" s="45" t="s">
        <v>1232</v>
      </c>
      <c r="D111" s="45" t="s">
        <v>25</v>
      </c>
      <c r="E111" s="45" t="s">
        <v>1</v>
      </c>
      <c r="F111" s="45"/>
      <c r="H111" s="1">
        <v>1900000</v>
      </c>
      <c r="I111" s="2" t="s">
        <v>2</v>
      </c>
      <c r="J111" s="2" t="s">
        <v>497</v>
      </c>
      <c r="K111" s="2" t="s">
        <v>766</v>
      </c>
      <c r="L111" s="45" t="s">
        <v>1084</v>
      </c>
      <c r="M111" s="2" t="s">
        <v>57</v>
      </c>
      <c r="O111" s="48">
        <v>0</v>
      </c>
      <c r="R111" s="48">
        <v>5000000</v>
      </c>
      <c r="S111" s="45" t="s">
        <v>1</v>
      </c>
      <c r="T111" s="45" t="s">
        <v>2426</v>
      </c>
      <c r="U111" s="45" t="s">
        <v>2450</v>
      </c>
      <c r="V111" s="45" t="s">
        <v>2363</v>
      </c>
      <c r="W111" s="45" t="s">
        <v>145</v>
      </c>
      <c r="Y111" s="48">
        <v>0</v>
      </c>
      <c r="AB111" s="48">
        <v>1900000</v>
      </c>
      <c r="AC111" s="45" t="s">
        <v>1</v>
      </c>
      <c r="AD111" s="45" t="s">
        <v>1314</v>
      </c>
      <c r="AE111" s="45" t="s">
        <v>1586</v>
      </c>
      <c r="AF111" s="45" t="s">
        <v>2355</v>
      </c>
      <c r="AG111" s="45" t="s">
        <v>245</v>
      </c>
      <c r="AI111" s="48">
        <v>0</v>
      </c>
      <c r="AL111" s="48">
        <v>23029163</v>
      </c>
      <c r="AM111" s="45" t="s">
        <v>1</v>
      </c>
      <c r="AN111" s="45" t="s">
        <v>1308</v>
      </c>
      <c r="AO111" s="45" t="s">
        <v>1575</v>
      </c>
      <c r="AP111" s="45" t="s">
        <v>2353</v>
      </c>
      <c r="AQ111" s="45" t="s">
        <v>242</v>
      </c>
      <c r="AS111" s="48">
        <v>0</v>
      </c>
      <c r="AV111" s="48">
        <v>0</v>
      </c>
      <c r="AW111" s="45" t="s">
        <v>2</v>
      </c>
      <c r="AX111" s="45" t="s">
        <v>1305</v>
      </c>
      <c r="AY111" s="45" t="s">
        <v>2534</v>
      </c>
      <c r="AZ111" s="45" t="s">
        <v>2604</v>
      </c>
      <c r="BA111" s="45" t="s">
        <v>172</v>
      </c>
      <c r="BC111" s="48">
        <v>0</v>
      </c>
      <c r="BF111" s="48">
        <v>15000000</v>
      </c>
      <c r="BG111" s="45" t="s">
        <v>1</v>
      </c>
      <c r="BH111" s="45" t="s">
        <v>1305</v>
      </c>
      <c r="BI111" s="45" t="s">
        <v>1559</v>
      </c>
      <c r="BJ111" s="45" t="s">
        <v>2088</v>
      </c>
      <c r="BK111" s="45" t="s">
        <v>145</v>
      </c>
      <c r="BM111" s="48">
        <v>0</v>
      </c>
      <c r="BP111" s="48">
        <v>0</v>
      </c>
      <c r="BQ111" s="45" t="s">
        <v>2</v>
      </c>
      <c r="BR111" s="45" t="s">
        <v>2709</v>
      </c>
      <c r="BS111" s="45" t="s">
        <v>742</v>
      </c>
      <c r="BT111" s="45" t="s">
        <v>1079</v>
      </c>
      <c r="BU111" s="45" t="s">
        <v>34</v>
      </c>
      <c r="BW111" s="48">
        <v>0</v>
      </c>
    </row>
    <row r="112" spans="1:75" x14ac:dyDescent="0.3">
      <c r="A112" s="45" t="s">
        <v>2476</v>
      </c>
      <c r="B112" s="45" t="s">
        <v>726</v>
      </c>
      <c r="C112" s="45" t="s">
        <v>1233</v>
      </c>
      <c r="D112" s="45" t="s">
        <v>25</v>
      </c>
      <c r="E112" s="45" t="s">
        <v>1</v>
      </c>
      <c r="F112" s="45"/>
      <c r="H112" s="1">
        <v>7400000</v>
      </c>
      <c r="I112" s="2" t="s">
        <v>2</v>
      </c>
      <c r="J112" s="2" t="s">
        <v>497</v>
      </c>
      <c r="K112" s="2" t="s">
        <v>767</v>
      </c>
      <c r="L112" s="45" t="s">
        <v>1085</v>
      </c>
      <c r="M112" s="2" t="s">
        <v>60</v>
      </c>
      <c r="O112" s="48">
        <v>1079542.67</v>
      </c>
      <c r="R112" s="48">
        <v>800000</v>
      </c>
      <c r="S112" s="45" t="s">
        <v>1</v>
      </c>
      <c r="T112" s="45" t="s">
        <v>493</v>
      </c>
      <c r="U112" s="45" t="s">
        <v>761</v>
      </c>
      <c r="V112" s="45" t="s">
        <v>1230</v>
      </c>
      <c r="W112" s="45" t="s">
        <v>53</v>
      </c>
      <c r="Y112" s="48">
        <v>-686685</v>
      </c>
      <c r="AB112" s="48">
        <v>0</v>
      </c>
      <c r="AC112" s="45" t="s">
        <v>2</v>
      </c>
      <c r="AD112" s="45" t="s">
        <v>492</v>
      </c>
      <c r="AE112" s="45" t="s">
        <v>758</v>
      </c>
      <c r="AF112" s="45" t="s">
        <v>1091</v>
      </c>
      <c r="AG112" s="45" t="s">
        <v>51</v>
      </c>
      <c r="AI112" s="48">
        <v>0</v>
      </c>
      <c r="AL112" s="48">
        <v>40000000</v>
      </c>
      <c r="AM112" s="45" t="s">
        <v>2</v>
      </c>
      <c r="AN112" s="45" t="s">
        <v>489</v>
      </c>
      <c r="AO112" s="45" t="s">
        <v>489</v>
      </c>
      <c r="AP112" s="45" t="s">
        <v>2120</v>
      </c>
      <c r="AQ112" s="45" t="s">
        <v>48</v>
      </c>
      <c r="AS112" s="48">
        <v>0</v>
      </c>
      <c r="AV112" s="48">
        <v>0</v>
      </c>
      <c r="AW112" s="45" t="s">
        <v>2</v>
      </c>
      <c r="AX112" s="45" t="s">
        <v>1305</v>
      </c>
      <c r="AY112" s="45" t="s">
        <v>2535</v>
      </c>
      <c r="AZ112" s="45" t="s">
        <v>2605</v>
      </c>
      <c r="BA112" s="45" t="s">
        <v>172</v>
      </c>
      <c r="BC112" s="48">
        <v>0</v>
      </c>
      <c r="BF112" s="48">
        <v>0</v>
      </c>
      <c r="BG112" s="45" t="s">
        <v>1</v>
      </c>
      <c r="BH112" s="45" t="s">
        <v>1305</v>
      </c>
      <c r="BI112" s="45" t="s">
        <v>2744</v>
      </c>
      <c r="BJ112" s="45" t="s">
        <v>145</v>
      </c>
      <c r="BK112" s="45" t="s">
        <v>145</v>
      </c>
      <c r="BM112" s="48">
        <v>0</v>
      </c>
      <c r="BP112" s="48">
        <v>500000</v>
      </c>
      <c r="BQ112" s="45" t="s">
        <v>1</v>
      </c>
      <c r="BR112" s="45" t="s">
        <v>2709</v>
      </c>
      <c r="BS112" s="45" t="s">
        <v>742</v>
      </c>
      <c r="BT112" s="45" t="s">
        <v>145</v>
      </c>
      <c r="BU112" s="45" t="s">
        <v>145</v>
      </c>
      <c r="BW112" s="48">
        <v>0</v>
      </c>
    </row>
    <row r="113" spans="1:75" x14ac:dyDescent="0.3">
      <c r="A113" s="45" t="s">
        <v>2476</v>
      </c>
      <c r="B113" s="45" t="s">
        <v>726</v>
      </c>
      <c r="C113" s="45" t="s">
        <v>2362</v>
      </c>
      <c r="D113" s="45" t="s">
        <v>25</v>
      </c>
      <c r="E113" s="45" t="s">
        <v>1</v>
      </c>
      <c r="F113" s="45"/>
      <c r="H113" s="1">
        <v>0</v>
      </c>
      <c r="I113" s="2" t="s">
        <v>2</v>
      </c>
      <c r="J113" s="2" t="s">
        <v>497</v>
      </c>
      <c r="K113" s="2" t="s">
        <v>752</v>
      </c>
      <c r="L113" s="45" t="s">
        <v>1081</v>
      </c>
      <c r="M113" s="2" t="s">
        <v>53</v>
      </c>
      <c r="O113" s="48">
        <v>0</v>
      </c>
      <c r="R113" s="48">
        <v>6500000</v>
      </c>
      <c r="S113" s="45" t="s">
        <v>1</v>
      </c>
      <c r="T113" s="45" t="s">
        <v>493</v>
      </c>
      <c r="U113" s="45" t="s">
        <v>760</v>
      </c>
      <c r="V113" s="45" t="s">
        <v>1236</v>
      </c>
      <c r="W113" s="45" t="s">
        <v>53</v>
      </c>
      <c r="Y113" s="48">
        <v>14325096.810000001</v>
      </c>
      <c r="AB113" s="48">
        <v>0</v>
      </c>
      <c r="AC113" s="45" t="s">
        <v>2</v>
      </c>
      <c r="AD113" s="45" t="s">
        <v>492</v>
      </c>
      <c r="AE113" s="45" t="s">
        <v>759</v>
      </c>
      <c r="AF113" s="45" t="s">
        <v>1091</v>
      </c>
      <c r="AG113" s="45" t="s">
        <v>52</v>
      </c>
      <c r="AI113" s="48">
        <v>13484</v>
      </c>
      <c r="AL113" s="48">
        <v>0</v>
      </c>
      <c r="AM113" s="45" t="s">
        <v>1</v>
      </c>
      <c r="AN113" s="45" t="s">
        <v>489</v>
      </c>
      <c r="AO113" s="45" t="s">
        <v>489</v>
      </c>
      <c r="AP113" s="45" t="s">
        <v>2364</v>
      </c>
      <c r="AQ113" s="45" t="s">
        <v>48</v>
      </c>
      <c r="AS113" s="48">
        <v>0</v>
      </c>
      <c r="AV113" s="48">
        <v>0</v>
      </c>
      <c r="AW113" s="45" t="s">
        <v>2</v>
      </c>
      <c r="AX113" s="45" t="s">
        <v>1305</v>
      </c>
      <c r="AY113" s="45" t="s">
        <v>1563</v>
      </c>
      <c r="AZ113" s="45" t="s">
        <v>2113</v>
      </c>
      <c r="BA113" s="45" t="s">
        <v>240</v>
      </c>
      <c r="BC113" s="48">
        <v>0</v>
      </c>
      <c r="BF113" s="48">
        <v>7906340</v>
      </c>
      <c r="BG113" s="45" t="s">
        <v>1</v>
      </c>
      <c r="BH113" s="45" t="s">
        <v>649</v>
      </c>
      <c r="BI113" s="45" t="s">
        <v>1581</v>
      </c>
      <c r="BJ113" s="45" t="s">
        <v>2367</v>
      </c>
      <c r="BK113" s="45" t="s">
        <v>201</v>
      </c>
      <c r="BM113" s="48">
        <v>0</v>
      </c>
      <c r="BP113" s="48">
        <v>0</v>
      </c>
      <c r="BQ113" s="45" t="s">
        <v>1</v>
      </c>
      <c r="BR113" s="45" t="s">
        <v>2709</v>
      </c>
      <c r="BS113" s="45" t="s">
        <v>1560</v>
      </c>
      <c r="BT113" s="45" t="s">
        <v>145</v>
      </c>
      <c r="BU113" s="45" t="s">
        <v>145</v>
      </c>
      <c r="BW113" s="48">
        <v>0</v>
      </c>
    </row>
    <row r="114" spans="1:75" x14ac:dyDescent="0.3">
      <c r="A114" s="45" t="s">
        <v>2476</v>
      </c>
      <c r="B114" s="45" t="s">
        <v>726</v>
      </c>
      <c r="C114" s="45" t="s">
        <v>2352</v>
      </c>
      <c r="D114" s="45" t="s">
        <v>25</v>
      </c>
      <c r="E114" s="45" t="s">
        <v>1</v>
      </c>
      <c r="F114" s="45"/>
      <c r="H114" s="1">
        <v>0</v>
      </c>
      <c r="I114" s="2" t="s">
        <v>2</v>
      </c>
      <c r="J114" s="2" t="s">
        <v>497</v>
      </c>
      <c r="K114" s="2" t="s">
        <v>752</v>
      </c>
      <c r="L114" s="45" t="s">
        <v>1081</v>
      </c>
      <c r="M114" s="2" t="s">
        <v>59</v>
      </c>
      <c r="O114" s="48">
        <v>7435.04</v>
      </c>
      <c r="R114" s="48">
        <v>689693</v>
      </c>
      <c r="S114" s="45" t="s">
        <v>2</v>
      </c>
      <c r="T114" s="45" t="s">
        <v>494</v>
      </c>
      <c r="U114" s="45" t="s">
        <v>762</v>
      </c>
      <c r="V114" s="45" t="s">
        <v>1092</v>
      </c>
      <c r="W114" s="45" t="s">
        <v>54</v>
      </c>
      <c r="Y114" s="48">
        <v>-13041574</v>
      </c>
      <c r="AB114" s="48">
        <v>857233</v>
      </c>
      <c r="AC114" s="45" t="s">
        <v>1</v>
      </c>
      <c r="AD114" s="45" t="s">
        <v>493</v>
      </c>
      <c r="AE114" s="45" t="s">
        <v>761</v>
      </c>
      <c r="AF114" s="45" t="s">
        <v>1230</v>
      </c>
      <c r="AG114" s="45" t="s">
        <v>53</v>
      </c>
      <c r="AI114" s="48">
        <v>164492.19</v>
      </c>
      <c r="AL114" s="48">
        <v>0</v>
      </c>
      <c r="AM114" s="45" t="s">
        <v>4</v>
      </c>
      <c r="AN114" s="45" t="s">
        <v>489</v>
      </c>
      <c r="AO114" s="45" t="s">
        <v>755</v>
      </c>
      <c r="AP114" s="45" t="s">
        <v>1088</v>
      </c>
      <c r="AQ114" s="45" t="s">
        <v>48</v>
      </c>
      <c r="AS114" s="48">
        <v>0</v>
      </c>
      <c r="AV114" s="48">
        <v>0</v>
      </c>
      <c r="AW114" s="45" t="s">
        <v>2</v>
      </c>
      <c r="AX114" s="45" t="s">
        <v>1305</v>
      </c>
      <c r="AY114" s="45" t="s">
        <v>2667</v>
      </c>
      <c r="AZ114" s="45" t="s">
        <v>2703</v>
      </c>
      <c r="BA114" s="45" t="s">
        <v>172</v>
      </c>
      <c r="BC114" s="48">
        <v>0</v>
      </c>
      <c r="BF114" s="48">
        <v>0</v>
      </c>
      <c r="BG114" s="45" t="s">
        <v>1</v>
      </c>
      <c r="BH114" s="45" t="s">
        <v>2483</v>
      </c>
      <c r="BI114" s="45" t="s">
        <v>1574</v>
      </c>
      <c r="BJ114" s="45" t="s">
        <v>2363</v>
      </c>
      <c r="BK114" s="45" t="s">
        <v>241</v>
      </c>
      <c r="BM114" s="48">
        <v>0</v>
      </c>
      <c r="BP114" s="48">
        <v>0</v>
      </c>
      <c r="BQ114" s="45" t="s">
        <v>1</v>
      </c>
      <c r="BR114" s="45" t="s">
        <v>1303</v>
      </c>
      <c r="BS114" s="45" t="s">
        <v>1553</v>
      </c>
      <c r="BT114" s="45" t="s">
        <v>2361</v>
      </c>
      <c r="BU114" s="45" t="s">
        <v>239</v>
      </c>
      <c r="BW114" s="48">
        <v>0</v>
      </c>
    </row>
    <row r="115" spans="1:75" x14ac:dyDescent="0.3">
      <c r="A115" s="45" t="s">
        <v>2476</v>
      </c>
      <c r="B115" s="45" t="s">
        <v>2977</v>
      </c>
      <c r="C115" s="45" t="s">
        <v>1069</v>
      </c>
      <c r="D115" s="45" t="s">
        <v>25</v>
      </c>
      <c r="E115" s="45" t="s">
        <v>2</v>
      </c>
      <c r="F115" s="45"/>
      <c r="H115" s="1">
        <v>0</v>
      </c>
      <c r="I115" s="2" t="s">
        <v>2</v>
      </c>
      <c r="J115" s="2" t="s">
        <v>497</v>
      </c>
      <c r="K115" s="2" t="s">
        <v>752</v>
      </c>
      <c r="L115" s="45" t="s">
        <v>1081</v>
      </c>
      <c r="M115" s="2" t="s">
        <v>61</v>
      </c>
      <c r="O115" s="48">
        <v>0</v>
      </c>
      <c r="R115" s="48">
        <v>0</v>
      </c>
      <c r="S115" s="45" t="s">
        <v>2</v>
      </c>
      <c r="T115" s="45" t="s">
        <v>494</v>
      </c>
      <c r="U115" s="45" t="s">
        <v>763</v>
      </c>
      <c r="V115" s="45" t="s">
        <v>1090</v>
      </c>
      <c r="W115" s="45" t="s">
        <v>55</v>
      </c>
      <c r="Y115" s="48">
        <v>0</v>
      </c>
      <c r="AB115" s="48">
        <v>4319431</v>
      </c>
      <c r="AC115" s="45" t="s">
        <v>1</v>
      </c>
      <c r="AD115" s="45" t="s">
        <v>493</v>
      </c>
      <c r="AE115" s="45" t="s">
        <v>760</v>
      </c>
      <c r="AF115" s="45" t="s">
        <v>1236</v>
      </c>
      <c r="AG115" s="45" t="s">
        <v>53</v>
      </c>
      <c r="AI115" s="48">
        <v>0</v>
      </c>
      <c r="AL115" s="48">
        <v>56930</v>
      </c>
      <c r="AM115" s="45" t="s">
        <v>2</v>
      </c>
      <c r="AN115" s="45" t="s">
        <v>490</v>
      </c>
      <c r="AO115" s="45" t="s">
        <v>756</v>
      </c>
      <c r="AP115" s="45" t="s">
        <v>1089</v>
      </c>
      <c r="AQ115" s="45" t="s">
        <v>49</v>
      </c>
      <c r="AS115" s="48">
        <v>0</v>
      </c>
      <c r="AV115" s="48">
        <v>0</v>
      </c>
      <c r="AW115" s="45" t="s">
        <v>2</v>
      </c>
      <c r="AX115" s="45" t="s">
        <v>1305</v>
      </c>
      <c r="AY115" s="45" t="s">
        <v>2743</v>
      </c>
      <c r="AZ115" s="45" t="s">
        <v>2824</v>
      </c>
      <c r="BA115" s="45" t="s">
        <v>172</v>
      </c>
      <c r="BC115" s="48">
        <v>0</v>
      </c>
      <c r="BF115" s="48">
        <v>0</v>
      </c>
      <c r="BG115" s="45" t="s">
        <v>1</v>
      </c>
      <c r="BH115" s="45" t="s">
        <v>1308</v>
      </c>
      <c r="BI115" s="45" t="s">
        <v>1575</v>
      </c>
      <c r="BJ115" s="45" t="s">
        <v>2353</v>
      </c>
      <c r="BK115" s="45" t="s">
        <v>242</v>
      </c>
      <c r="BM115" s="48">
        <v>0</v>
      </c>
      <c r="BP115" s="48">
        <v>0</v>
      </c>
      <c r="BQ115" s="45" t="s">
        <v>1</v>
      </c>
      <c r="BR115" s="45" t="s">
        <v>2912</v>
      </c>
      <c r="BS115" s="45" t="s">
        <v>1554</v>
      </c>
      <c r="BT115" s="45" t="s">
        <v>2359</v>
      </c>
      <c r="BU115" s="45" t="s">
        <v>239</v>
      </c>
      <c r="BW115" s="48">
        <v>0</v>
      </c>
    </row>
    <row r="116" spans="1:75" x14ac:dyDescent="0.3">
      <c r="A116" s="45" t="s">
        <v>2477</v>
      </c>
      <c r="B116" s="45" t="s">
        <v>723</v>
      </c>
      <c r="C116" s="45" t="s">
        <v>1230</v>
      </c>
      <c r="D116" s="45" t="s">
        <v>23</v>
      </c>
      <c r="E116" s="45" t="s">
        <v>1</v>
      </c>
      <c r="F116" s="45"/>
      <c r="H116" s="1">
        <v>0</v>
      </c>
      <c r="I116" s="2" t="s">
        <v>2</v>
      </c>
      <c r="J116" s="2" t="s">
        <v>497</v>
      </c>
      <c r="K116" s="2" t="s">
        <v>752</v>
      </c>
      <c r="L116" s="45" t="s">
        <v>1081</v>
      </c>
      <c r="M116" s="2" t="s">
        <v>57</v>
      </c>
      <c r="O116" s="48">
        <v>249354.47</v>
      </c>
      <c r="R116" s="48">
        <v>4227226</v>
      </c>
      <c r="S116" s="45" t="s">
        <v>1</v>
      </c>
      <c r="T116" s="45" t="s">
        <v>495</v>
      </c>
      <c r="U116" s="45" t="s">
        <v>764</v>
      </c>
      <c r="V116" s="45" t="s">
        <v>1237</v>
      </c>
      <c r="W116" s="45" t="s">
        <v>56</v>
      </c>
      <c r="Y116" s="48">
        <v>322250.27</v>
      </c>
      <c r="AB116" s="48">
        <v>6000000</v>
      </c>
      <c r="AC116" s="45" t="s">
        <v>2</v>
      </c>
      <c r="AD116" s="45" t="s">
        <v>494</v>
      </c>
      <c r="AE116" s="45" t="s">
        <v>762</v>
      </c>
      <c r="AF116" s="45" t="s">
        <v>1092</v>
      </c>
      <c r="AG116" s="45" t="s">
        <v>54</v>
      </c>
      <c r="AI116" s="48">
        <v>800720.03</v>
      </c>
      <c r="AL116" s="48">
        <v>1000000</v>
      </c>
      <c r="AM116" s="45" t="s">
        <v>2</v>
      </c>
      <c r="AN116" s="45" t="s">
        <v>491</v>
      </c>
      <c r="AO116" s="45" t="s">
        <v>757</v>
      </c>
      <c r="AP116" s="45" t="s">
        <v>1090</v>
      </c>
      <c r="AQ116" s="45" t="s">
        <v>50</v>
      </c>
      <c r="AS116" s="48">
        <v>0</v>
      </c>
      <c r="AV116" s="48">
        <v>0</v>
      </c>
      <c r="AW116" s="45" t="s">
        <v>2</v>
      </c>
      <c r="AX116" s="45" t="s">
        <v>1305</v>
      </c>
      <c r="AY116" s="45" t="s">
        <v>750</v>
      </c>
      <c r="AZ116" s="45" t="s">
        <v>1085</v>
      </c>
      <c r="BA116" s="45" t="s">
        <v>41</v>
      </c>
      <c r="BC116" s="48">
        <v>0</v>
      </c>
      <c r="BF116" s="48">
        <v>11058454</v>
      </c>
      <c r="BG116" s="45" t="s">
        <v>1</v>
      </c>
      <c r="BH116" s="45" t="s">
        <v>489</v>
      </c>
      <c r="BI116" s="45" t="s">
        <v>2747</v>
      </c>
      <c r="BJ116" s="45" t="s">
        <v>2365</v>
      </c>
      <c r="BK116" s="45" t="s">
        <v>48</v>
      </c>
      <c r="BM116" s="48">
        <v>0</v>
      </c>
      <c r="BP116" s="48">
        <v>0</v>
      </c>
      <c r="BQ116" s="45" t="s">
        <v>2</v>
      </c>
      <c r="BR116" s="45" t="s">
        <v>2912</v>
      </c>
      <c r="BS116" s="45" t="s">
        <v>1554</v>
      </c>
      <c r="BT116" s="45" t="s">
        <v>2110</v>
      </c>
      <c r="BU116" s="45" t="s">
        <v>239</v>
      </c>
      <c r="BW116" s="48">
        <v>0</v>
      </c>
    </row>
    <row r="117" spans="1:75" x14ac:dyDescent="0.3">
      <c r="A117" s="45" t="s">
        <v>2477</v>
      </c>
      <c r="B117" s="45" t="s">
        <v>724</v>
      </c>
      <c r="C117" s="45" t="s">
        <v>1230</v>
      </c>
      <c r="D117" s="45" t="s">
        <v>24</v>
      </c>
      <c r="E117" s="45" t="s">
        <v>1</v>
      </c>
      <c r="F117" s="45"/>
      <c r="H117" s="1">
        <v>0</v>
      </c>
      <c r="I117" s="2" t="s">
        <v>2</v>
      </c>
      <c r="J117" s="2" t="s">
        <v>497</v>
      </c>
      <c r="K117" s="2" t="s">
        <v>753</v>
      </c>
      <c r="L117" s="45" t="s">
        <v>1087</v>
      </c>
      <c r="M117" s="2" t="s">
        <v>59</v>
      </c>
      <c r="O117" s="48">
        <v>511021.87</v>
      </c>
      <c r="R117" s="48">
        <v>5572774</v>
      </c>
      <c r="S117" s="45" t="s">
        <v>2</v>
      </c>
      <c r="T117" s="45" t="s">
        <v>495</v>
      </c>
      <c r="U117" s="45" t="s">
        <v>764</v>
      </c>
      <c r="V117" s="45" t="s">
        <v>1093</v>
      </c>
      <c r="W117" s="45" t="s">
        <v>56</v>
      </c>
      <c r="Y117" s="48">
        <v>9344.34</v>
      </c>
      <c r="AB117" s="48">
        <v>0</v>
      </c>
      <c r="AC117" s="45" t="s">
        <v>2</v>
      </c>
      <c r="AD117" s="45" t="s">
        <v>494</v>
      </c>
      <c r="AE117" s="45" t="s">
        <v>763</v>
      </c>
      <c r="AF117" s="45" t="s">
        <v>1090</v>
      </c>
      <c r="AG117" s="45" t="s">
        <v>55</v>
      </c>
      <c r="AI117" s="48">
        <v>1264.5899999999999</v>
      </c>
      <c r="AL117" s="48">
        <v>10137210</v>
      </c>
      <c r="AM117" s="45" t="s">
        <v>1</v>
      </c>
      <c r="AN117" s="45" t="s">
        <v>2484</v>
      </c>
      <c r="AO117" s="45" t="s">
        <v>1577</v>
      </c>
      <c r="AP117" s="45" t="s">
        <v>2363</v>
      </c>
      <c r="AQ117" s="45" t="s">
        <v>243</v>
      </c>
      <c r="AS117" s="48">
        <v>0</v>
      </c>
      <c r="AV117" s="48">
        <v>16000000</v>
      </c>
      <c r="AW117" s="45" t="s">
        <v>1</v>
      </c>
      <c r="AX117" s="45" t="s">
        <v>1305</v>
      </c>
      <c r="AY117" s="45" t="s">
        <v>2744</v>
      </c>
      <c r="AZ117" s="45" t="s">
        <v>2095</v>
      </c>
      <c r="BA117" s="45" t="s">
        <v>145</v>
      </c>
      <c r="BC117" s="48">
        <v>0</v>
      </c>
      <c r="BF117" s="48">
        <v>2999907</v>
      </c>
      <c r="BG117" s="45" t="s">
        <v>2</v>
      </c>
      <c r="BH117" s="45" t="s">
        <v>489</v>
      </c>
      <c r="BI117" s="45" t="s">
        <v>2747</v>
      </c>
      <c r="BJ117" s="45" t="s">
        <v>2120</v>
      </c>
      <c r="BK117" s="45" t="s">
        <v>48</v>
      </c>
      <c r="BM117" s="48">
        <v>0</v>
      </c>
      <c r="BP117" s="48">
        <v>0</v>
      </c>
      <c r="BQ117" s="45" t="s">
        <v>2</v>
      </c>
      <c r="BR117" s="45" t="s">
        <v>2912</v>
      </c>
      <c r="BS117" s="45" t="s">
        <v>1554</v>
      </c>
      <c r="BT117" s="45" t="s">
        <v>2110</v>
      </c>
      <c r="BU117" s="45" t="s">
        <v>239</v>
      </c>
      <c r="BW117" s="48">
        <v>0</v>
      </c>
    </row>
    <row r="118" spans="1:75" x14ac:dyDescent="0.3">
      <c r="A118" s="45" t="s">
        <v>2477</v>
      </c>
      <c r="B118" s="45" t="s">
        <v>725</v>
      </c>
      <c r="C118" s="45" t="s">
        <v>1068</v>
      </c>
      <c r="D118" s="45" t="s">
        <v>24</v>
      </c>
      <c r="E118" s="45" t="s">
        <v>2</v>
      </c>
      <c r="F118" s="45"/>
      <c r="H118" s="1">
        <v>0</v>
      </c>
      <c r="I118" s="2" t="s">
        <v>2</v>
      </c>
      <c r="J118" s="2" t="s">
        <v>497</v>
      </c>
      <c r="K118" s="2" t="s">
        <v>753</v>
      </c>
      <c r="L118" s="45" t="s">
        <v>1087</v>
      </c>
      <c r="M118" s="2" t="s">
        <v>61</v>
      </c>
      <c r="O118" s="48">
        <v>0</v>
      </c>
      <c r="R118" s="48">
        <v>3000000</v>
      </c>
      <c r="S118" s="45" t="s">
        <v>2</v>
      </c>
      <c r="T118" s="45" t="s">
        <v>496</v>
      </c>
      <c r="U118" s="45" t="s">
        <v>765</v>
      </c>
      <c r="V118" s="45" t="s">
        <v>1094</v>
      </c>
      <c r="W118" s="45" t="s">
        <v>57</v>
      </c>
      <c r="Y118" s="48">
        <v>0</v>
      </c>
      <c r="AB118" s="48">
        <v>2846020</v>
      </c>
      <c r="AC118" s="45" t="s">
        <v>1</v>
      </c>
      <c r="AD118" s="45" t="s">
        <v>495</v>
      </c>
      <c r="AE118" s="45" t="s">
        <v>764</v>
      </c>
      <c r="AF118" s="45" t="s">
        <v>1237</v>
      </c>
      <c r="AG118" s="45" t="s">
        <v>56</v>
      </c>
      <c r="AI118" s="48">
        <v>0</v>
      </c>
      <c r="AL118" s="48">
        <v>22000000</v>
      </c>
      <c r="AM118" s="45" t="s">
        <v>2</v>
      </c>
      <c r="AN118" s="45" t="s">
        <v>1311</v>
      </c>
      <c r="AO118" s="45" t="s">
        <v>1579</v>
      </c>
      <c r="AP118" s="45" t="s">
        <v>2123</v>
      </c>
      <c r="AQ118" s="45" t="s">
        <v>291</v>
      </c>
      <c r="AS118" s="48">
        <v>0</v>
      </c>
      <c r="AV118" s="48">
        <v>750000</v>
      </c>
      <c r="AW118" s="45" t="s">
        <v>1</v>
      </c>
      <c r="AX118" s="45" t="s">
        <v>649</v>
      </c>
      <c r="AY118" s="45" t="s">
        <v>2745</v>
      </c>
      <c r="AZ118" s="45" t="s">
        <v>2084</v>
      </c>
      <c r="BA118" s="45" t="s">
        <v>145</v>
      </c>
      <c r="BC118" s="48">
        <v>0</v>
      </c>
      <c r="BF118" s="48">
        <v>0</v>
      </c>
      <c r="BG118" s="45" t="s">
        <v>1</v>
      </c>
      <c r="BH118" s="45" t="s">
        <v>489</v>
      </c>
      <c r="BI118" s="45" t="s">
        <v>2747</v>
      </c>
      <c r="BJ118" s="45" t="s">
        <v>2364</v>
      </c>
      <c r="BK118" s="45" t="s">
        <v>48</v>
      </c>
      <c r="BM118" s="48">
        <v>0</v>
      </c>
      <c r="BP118" s="48">
        <v>0</v>
      </c>
      <c r="BQ118" s="45" t="s">
        <v>1</v>
      </c>
      <c r="BR118" s="45" t="s">
        <v>2912</v>
      </c>
      <c r="BS118" s="45" t="s">
        <v>1554</v>
      </c>
      <c r="BT118" s="45" t="s">
        <v>145</v>
      </c>
      <c r="BU118" s="45" t="s">
        <v>145</v>
      </c>
      <c r="BW118" s="48">
        <v>0</v>
      </c>
    </row>
    <row r="119" spans="1:75" x14ac:dyDescent="0.3">
      <c r="A119" s="45" t="s">
        <v>2478</v>
      </c>
      <c r="B119" s="45" t="s">
        <v>728</v>
      </c>
      <c r="C119" s="45" t="s">
        <v>1234</v>
      </c>
      <c r="D119" s="45" t="s">
        <v>18</v>
      </c>
      <c r="E119" s="45" t="s">
        <v>1</v>
      </c>
      <c r="F119" s="45"/>
      <c r="H119" s="1">
        <v>0</v>
      </c>
      <c r="I119" s="2" t="s">
        <v>2</v>
      </c>
      <c r="J119" s="2" t="s">
        <v>497</v>
      </c>
      <c r="K119" s="2" t="s">
        <v>753</v>
      </c>
      <c r="L119" s="45" t="s">
        <v>1087</v>
      </c>
      <c r="M119" s="2" t="s">
        <v>57</v>
      </c>
      <c r="O119" s="48">
        <v>28206724.649999999</v>
      </c>
      <c r="R119" s="48">
        <v>9000000</v>
      </c>
      <c r="S119" s="45" t="s">
        <v>1</v>
      </c>
      <c r="T119" s="45" t="s">
        <v>2427</v>
      </c>
      <c r="U119" s="45" t="s">
        <v>2451</v>
      </c>
      <c r="V119" s="45" t="s">
        <v>2363</v>
      </c>
      <c r="W119" s="45" t="s">
        <v>145</v>
      </c>
      <c r="Y119" s="48">
        <v>3848987.84</v>
      </c>
      <c r="AB119" s="48">
        <v>5572774</v>
      </c>
      <c r="AC119" s="45" t="s">
        <v>2</v>
      </c>
      <c r="AD119" s="45" t="s">
        <v>495</v>
      </c>
      <c r="AE119" s="45" t="s">
        <v>764</v>
      </c>
      <c r="AF119" s="45" t="s">
        <v>1093</v>
      </c>
      <c r="AG119" s="45" t="s">
        <v>56</v>
      </c>
      <c r="AI119" s="48">
        <v>89180.68</v>
      </c>
      <c r="AL119" s="48">
        <v>560000</v>
      </c>
      <c r="AM119" s="45" t="s">
        <v>1</v>
      </c>
      <c r="AN119" s="45" t="s">
        <v>2621</v>
      </c>
      <c r="AO119" s="45" t="s">
        <v>2668</v>
      </c>
      <c r="AP119" s="45" t="s">
        <v>2095</v>
      </c>
      <c r="AQ119" s="45" t="s">
        <v>145</v>
      </c>
      <c r="AS119" s="48">
        <v>611698.12</v>
      </c>
      <c r="AV119" s="48">
        <v>345000</v>
      </c>
      <c r="AW119" s="45" t="s">
        <v>1</v>
      </c>
      <c r="AX119" s="45" t="s">
        <v>649</v>
      </c>
      <c r="AY119" s="45" t="s">
        <v>2746</v>
      </c>
      <c r="AZ119" s="45" t="s">
        <v>145</v>
      </c>
      <c r="BA119" s="45" t="s">
        <v>145</v>
      </c>
      <c r="BC119" s="48">
        <v>0</v>
      </c>
      <c r="BF119" s="48">
        <v>0</v>
      </c>
      <c r="BG119" s="45" t="s">
        <v>4</v>
      </c>
      <c r="BH119" s="45" t="s">
        <v>489</v>
      </c>
      <c r="BI119" s="45" t="s">
        <v>755</v>
      </c>
      <c r="BJ119" s="45" t="s">
        <v>1088</v>
      </c>
      <c r="BK119" s="45" t="s">
        <v>48</v>
      </c>
      <c r="BM119" s="48">
        <v>0</v>
      </c>
      <c r="BP119" s="48">
        <v>0</v>
      </c>
      <c r="BQ119" s="45" t="s">
        <v>3</v>
      </c>
      <c r="BR119" s="45" t="s">
        <v>1305</v>
      </c>
      <c r="BS119" s="45" t="s">
        <v>1561</v>
      </c>
      <c r="BT119" s="45" t="s">
        <v>2111</v>
      </c>
      <c r="BU119" s="45" t="s">
        <v>240</v>
      </c>
      <c r="BW119" s="48">
        <v>0</v>
      </c>
    </row>
    <row r="120" spans="1:75" x14ac:dyDescent="0.3">
      <c r="A120" s="45" t="s">
        <v>2478</v>
      </c>
      <c r="B120" s="45" t="s">
        <v>728</v>
      </c>
      <c r="C120" s="45" t="s">
        <v>1234</v>
      </c>
      <c r="D120" s="45" t="s">
        <v>20</v>
      </c>
      <c r="E120" s="45" t="s">
        <v>1</v>
      </c>
      <c r="F120" s="45"/>
      <c r="H120" s="1">
        <v>0</v>
      </c>
      <c r="I120" s="2" t="s">
        <v>2</v>
      </c>
      <c r="J120" s="2" t="s">
        <v>497</v>
      </c>
      <c r="K120" s="2" t="s">
        <v>753</v>
      </c>
      <c r="L120" s="45" t="s">
        <v>1087</v>
      </c>
      <c r="M120" s="2" t="s">
        <v>58</v>
      </c>
      <c r="O120" s="48">
        <v>1965920</v>
      </c>
      <c r="R120" s="48">
        <v>383222</v>
      </c>
      <c r="S120" s="45" t="s">
        <v>2</v>
      </c>
      <c r="T120" s="45" t="s">
        <v>497</v>
      </c>
      <c r="U120" s="45" t="s">
        <v>752</v>
      </c>
      <c r="V120" s="45" t="s">
        <v>1081</v>
      </c>
      <c r="W120" s="45" t="s">
        <v>58</v>
      </c>
      <c r="Y120" s="48">
        <v>0</v>
      </c>
      <c r="AB120" s="48">
        <v>2600000</v>
      </c>
      <c r="AC120" s="45" t="s">
        <v>1</v>
      </c>
      <c r="AD120" s="45" t="s">
        <v>2485</v>
      </c>
      <c r="AE120" s="45" t="s">
        <v>1599</v>
      </c>
      <c r="AF120" s="45" t="s">
        <v>2084</v>
      </c>
      <c r="AG120" s="45" t="s">
        <v>145</v>
      </c>
      <c r="AI120" s="48">
        <v>0</v>
      </c>
      <c r="AL120" s="48">
        <v>75970</v>
      </c>
      <c r="AM120" s="45" t="s">
        <v>1</v>
      </c>
      <c r="AN120" s="45" t="s">
        <v>1312</v>
      </c>
      <c r="AO120" s="45" t="s">
        <v>1583</v>
      </c>
      <c r="AP120" s="45" t="s">
        <v>2353</v>
      </c>
      <c r="AQ120" s="45" t="s">
        <v>244</v>
      </c>
      <c r="AS120" s="48">
        <v>0</v>
      </c>
      <c r="AV120" s="48">
        <v>0</v>
      </c>
      <c r="AW120" s="45" t="s">
        <v>1</v>
      </c>
      <c r="AX120" s="45" t="s">
        <v>2483</v>
      </c>
      <c r="AY120" s="45" t="s">
        <v>1574</v>
      </c>
      <c r="AZ120" s="45" t="s">
        <v>2363</v>
      </c>
      <c r="BA120" s="45" t="s">
        <v>241</v>
      </c>
      <c r="BC120" s="48">
        <v>0</v>
      </c>
      <c r="BF120" s="48">
        <v>7359385</v>
      </c>
      <c r="BG120" s="45" t="s">
        <v>1</v>
      </c>
      <c r="BH120" s="45" t="s">
        <v>491</v>
      </c>
      <c r="BI120" s="45" t="s">
        <v>1578</v>
      </c>
      <c r="BJ120" s="45" t="s">
        <v>2366</v>
      </c>
      <c r="BK120" s="45" t="s">
        <v>243</v>
      </c>
      <c r="BM120" s="48">
        <v>0</v>
      </c>
      <c r="BP120" s="48">
        <v>0</v>
      </c>
      <c r="BQ120" s="45" t="s">
        <v>3</v>
      </c>
      <c r="BR120" s="45" t="s">
        <v>1305</v>
      </c>
      <c r="BS120" s="45" t="s">
        <v>1562</v>
      </c>
      <c r="BT120" s="45" t="s">
        <v>2112</v>
      </c>
      <c r="BU120" s="45" t="s">
        <v>355</v>
      </c>
      <c r="BW120" s="48">
        <v>0</v>
      </c>
    </row>
    <row r="121" spans="1:75" x14ac:dyDescent="0.3">
      <c r="A121" s="45" t="s">
        <v>2478</v>
      </c>
      <c r="B121" s="45" t="s">
        <v>728</v>
      </c>
      <c r="C121" s="45" t="s">
        <v>1233</v>
      </c>
      <c r="D121" s="45" t="s">
        <v>18</v>
      </c>
      <c r="E121" s="45" t="s">
        <v>1</v>
      </c>
      <c r="F121" s="45"/>
      <c r="H121" s="1">
        <v>0</v>
      </c>
      <c r="I121" s="2" t="s">
        <v>2</v>
      </c>
      <c r="J121" s="2" t="s">
        <v>497</v>
      </c>
      <c r="K121" s="2" t="s">
        <v>766</v>
      </c>
      <c r="L121" s="45" t="s">
        <v>1084</v>
      </c>
      <c r="M121" s="2" t="s">
        <v>53</v>
      </c>
      <c r="O121" s="48">
        <v>4820189.03</v>
      </c>
      <c r="R121" s="48">
        <v>1500000</v>
      </c>
      <c r="S121" s="45" t="s">
        <v>2</v>
      </c>
      <c r="T121" s="45" t="s">
        <v>497</v>
      </c>
      <c r="U121" s="45" t="s">
        <v>766</v>
      </c>
      <c r="V121" s="45" t="s">
        <v>1084</v>
      </c>
      <c r="W121" s="45" t="s">
        <v>59</v>
      </c>
      <c r="Y121" s="48">
        <v>0</v>
      </c>
      <c r="AB121" s="48">
        <v>3000000</v>
      </c>
      <c r="AC121" s="45" t="s">
        <v>1</v>
      </c>
      <c r="AD121" s="45" t="s">
        <v>496</v>
      </c>
      <c r="AE121" s="45" t="s">
        <v>1600</v>
      </c>
      <c r="AF121" s="45" t="s">
        <v>2369</v>
      </c>
      <c r="AG121" s="45" t="s">
        <v>57</v>
      </c>
      <c r="AI121" s="48">
        <v>0</v>
      </c>
      <c r="AL121" s="48">
        <v>954580</v>
      </c>
      <c r="AM121" s="45" t="s">
        <v>1</v>
      </c>
      <c r="AN121" s="45" t="s">
        <v>1314</v>
      </c>
      <c r="AO121" s="45" t="s">
        <v>1586</v>
      </c>
      <c r="AP121" s="45" t="s">
        <v>2355</v>
      </c>
      <c r="AQ121" s="45" t="s">
        <v>245</v>
      </c>
      <c r="AS121" s="48">
        <v>0</v>
      </c>
      <c r="AV121" s="48">
        <v>17818556</v>
      </c>
      <c r="AW121" s="45" t="s">
        <v>1</v>
      </c>
      <c r="AX121" s="45" t="s">
        <v>1308</v>
      </c>
      <c r="AY121" s="45" t="s">
        <v>1575</v>
      </c>
      <c r="AZ121" s="45" t="s">
        <v>2353</v>
      </c>
      <c r="BA121" s="45" t="s">
        <v>242</v>
      </c>
      <c r="BC121" s="48">
        <v>0</v>
      </c>
      <c r="BF121" s="48">
        <v>0</v>
      </c>
      <c r="BG121" s="45" t="s">
        <v>1</v>
      </c>
      <c r="BH121" s="45" t="s">
        <v>491</v>
      </c>
      <c r="BI121" s="45" t="s">
        <v>2864</v>
      </c>
      <c r="BJ121" s="45" t="s">
        <v>145</v>
      </c>
      <c r="BK121" s="45" t="s">
        <v>145</v>
      </c>
      <c r="BM121" s="48">
        <v>0</v>
      </c>
      <c r="BP121" s="48">
        <v>0</v>
      </c>
      <c r="BQ121" s="45" t="s">
        <v>2</v>
      </c>
      <c r="BR121" s="45" t="s">
        <v>1305</v>
      </c>
      <c r="BS121" s="45" t="s">
        <v>1563</v>
      </c>
      <c r="BT121" s="45" t="s">
        <v>2113</v>
      </c>
      <c r="BU121" s="45" t="s">
        <v>240</v>
      </c>
      <c r="BW121" s="48">
        <v>0</v>
      </c>
    </row>
    <row r="122" spans="1:75" x14ac:dyDescent="0.3">
      <c r="A122" s="45" t="s">
        <v>2478</v>
      </c>
      <c r="B122" s="45" t="s">
        <v>728</v>
      </c>
      <c r="C122" s="45" t="s">
        <v>2352</v>
      </c>
      <c r="D122" s="45" t="s">
        <v>18</v>
      </c>
      <c r="E122" s="45" t="s">
        <v>1</v>
      </c>
      <c r="F122" s="45"/>
      <c r="H122" s="1">
        <v>0</v>
      </c>
      <c r="I122" s="2" t="s">
        <v>2</v>
      </c>
      <c r="J122" s="2" t="s">
        <v>497</v>
      </c>
      <c r="K122" s="2" t="s">
        <v>766</v>
      </c>
      <c r="L122" s="45" t="s">
        <v>1084</v>
      </c>
      <c r="M122" s="2" t="s">
        <v>61</v>
      </c>
      <c r="O122" s="48">
        <v>-4874846.03</v>
      </c>
      <c r="R122" s="48">
        <v>1900000</v>
      </c>
      <c r="S122" s="45" t="s">
        <v>2</v>
      </c>
      <c r="T122" s="45" t="s">
        <v>497</v>
      </c>
      <c r="U122" s="45" t="s">
        <v>766</v>
      </c>
      <c r="V122" s="45" t="s">
        <v>1084</v>
      </c>
      <c r="W122" s="45" t="s">
        <v>57</v>
      </c>
      <c r="Y122" s="48">
        <v>0</v>
      </c>
      <c r="AB122" s="48">
        <v>0</v>
      </c>
      <c r="AC122" s="45" t="s">
        <v>2</v>
      </c>
      <c r="AD122" s="45" t="s">
        <v>496</v>
      </c>
      <c r="AE122" s="45" t="s">
        <v>765</v>
      </c>
      <c r="AF122" s="45" t="s">
        <v>1094</v>
      </c>
      <c r="AG122" s="45" t="s">
        <v>57</v>
      </c>
      <c r="AI122" s="48">
        <v>690865.24</v>
      </c>
      <c r="AL122" s="48">
        <v>0</v>
      </c>
      <c r="AM122" s="45" t="s">
        <v>2</v>
      </c>
      <c r="AN122" s="45" t="s">
        <v>492</v>
      </c>
      <c r="AO122" s="45" t="s">
        <v>758</v>
      </c>
      <c r="AP122" s="45" t="s">
        <v>1091</v>
      </c>
      <c r="AQ122" s="45" t="s">
        <v>51</v>
      </c>
      <c r="AS122" s="48">
        <v>0</v>
      </c>
      <c r="AV122" s="48">
        <v>21058454</v>
      </c>
      <c r="AW122" s="45" t="s">
        <v>1</v>
      </c>
      <c r="AX122" s="45" t="s">
        <v>489</v>
      </c>
      <c r="AY122" s="45" t="s">
        <v>2747</v>
      </c>
      <c r="AZ122" s="45" t="s">
        <v>2365</v>
      </c>
      <c r="BA122" s="45" t="s">
        <v>48</v>
      </c>
      <c r="BC122" s="48">
        <v>0</v>
      </c>
      <c r="BF122" s="48">
        <v>0</v>
      </c>
      <c r="BG122" s="45" t="s">
        <v>1</v>
      </c>
      <c r="BH122" s="45" t="s">
        <v>2484</v>
      </c>
      <c r="BI122" s="45" t="s">
        <v>1577</v>
      </c>
      <c r="BJ122" s="45" t="s">
        <v>2363</v>
      </c>
      <c r="BK122" s="45" t="s">
        <v>243</v>
      </c>
      <c r="BM122" s="48">
        <v>0</v>
      </c>
      <c r="BP122" s="48">
        <v>4338539.41</v>
      </c>
      <c r="BQ122" s="45" t="s">
        <v>2</v>
      </c>
      <c r="BR122" s="45" t="s">
        <v>1305</v>
      </c>
      <c r="BS122" s="45" t="s">
        <v>2923</v>
      </c>
      <c r="BT122" s="45" t="s">
        <v>2114</v>
      </c>
      <c r="BU122" s="45" t="s">
        <v>172</v>
      </c>
      <c r="BW122" s="48">
        <v>0</v>
      </c>
    </row>
    <row r="123" spans="1:75" x14ac:dyDescent="0.3">
      <c r="A123" s="45" t="s">
        <v>2478</v>
      </c>
      <c r="B123" s="45" t="s">
        <v>728</v>
      </c>
      <c r="C123" s="45" t="s">
        <v>1069</v>
      </c>
      <c r="D123" s="45" t="s">
        <v>18</v>
      </c>
      <c r="E123" s="45" t="s">
        <v>2</v>
      </c>
      <c r="F123" s="45"/>
      <c r="H123" s="1">
        <v>0</v>
      </c>
      <c r="I123" s="2" t="s">
        <v>2</v>
      </c>
      <c r="J123" s="2" t="s">
        <v>497</v>
      </c>
      <c r="K123" s="2" t="s">
        <v>766</v>
      </c>
      <c r="L123" s="45" t="s">
        <v>1084</v>
      </c>
      <c r="M123" s="2" t="s">
        <v>58</v>
      </c>
      <c r="O123" s="48">
        <v>0</v>
      </c>
      <c r="R123" s="48">
        <v>7400000</v>
      </c>
      <c r="S123" s="45" t="s">
        <v>2</v>
      </c>
      <c r="T123" s="45" t="s">
        <v>497</v>
      </c>
      <c r="U123" s="45" t="s">
        <v>767</v>
      </c>
      <c r="V123" s="45" t="s">
        <v>1085</v>
      </c>
      <c r="W123" s="45" t="s">
        <v>60</v>
      </c>
      <c r="Y123" s="48">
        <v>0</v>
      </c>
      <c r="AB123" s="48">
        <v>3000000</v>
      </c>
      <c r="AC123" s="45" t="s">
        <v>1</v>
      </c>
      <c r="AD123" s="45" t="s">
        <v>2486</v>
      </c>
      <c r="AE123" s="45" t="s">
        <v>1602</v>
      </c>
      <c r="AF123" s="45" t="s">
        <v>2084</v>
      </c>
      <c r="AG123" s="45" t="s">
        <v>145</v>
      </c>
      <c r="AI123" s="48">
        <v>0</v>
      </c>
      <c r="AL123" s="48">
        <v>0</v>
      </c>
      <c r="AM123" s="45" t="s">
        <v>2</v>
      </c>
      <c r="AN123" s="45" t="s">
        <v>492</v>
      </c>
      <c r="AO123" s="45" t="s">
        <v>759</v>
      </c>
      <c r="AP123" s="45" t="s">
        <v>1091</v>
      </c>
      <c r="AQ123" s="45" t="s">
        <v>52</v>
      </c>
      <c r="AS123" s="48">
        <v>0</v>
      </c>
      <c r="AV123" s="48">
        <v>0</v>
      </c>
      <c r="AW123" s="45" t="s">
        <v>2</v>
      </c>
      <c r="AX123" s="45" t="s">
        <v>489</v>
      </c>
      <c r="AY123" s="45" t="s">
        <v>2747</v>
      </c>
      <c r="AZ123" s="45" t="s">
        <v>2120</v>
      </c>
      <c r="BA123" s="45" t="s">
        <v>48</v>
      </c>
      <c r="BC123" s="48">
        <v>0</v>
      </c>
      <c r="BF123" s="48">
        <v>11785056</v>
      </c>
      <c r="BG123" s="45" t="s">
        <v>2</v>
      </c>
      <c r="BH123" s="45" t="s">
        <v>1311</v>
      </c>
      <c r="BI123" s="45" t="s">
        <v>1579</v>
      </c>
      <c r="BJ123" s="45" t="s">
        <v>2123</v>
      </c>
      <c r="BK123" s="45" t="s">
        <v>291</v>
      </c>
      <c r="BM123" s="48">
        <v>0</v>
      </c>
      <c r="BP123" s="48">
        <v>0</v>
      </c>
      <c r="BQ123" s="45" t="s">
        <v>2</v>
      </c>
      <c r="BR123" s="45" t="s">
        <v>1305</v>
      </c>
      <c r="BS123" s="45" t="s">
        <v>1565</v>
      </c>
      <c r="BT123" s="45" t="s">
        <v>2114</v>
      </c>
      <c r="BU123" s="45" t="s">
        <v>377</v>
      </c>
      <c r="BW123" s="48">
        <v>0</v>
      </c>
    </row>
    <row r="124" spans="1:75" x14ac:dyDescent="0.3">
      <c r="A124" s="45" t="s">
        <v>2478</v>
      </c>
      <c r="B124" s="45" t="s">
        <v>729</v>
      </c>
      <c r="C124" s="45" t="s">
        <v>1070</v>
      </c>
      <c r="D124" s="45" t="s">
        <v>18</v>
      </c>
      <c r="E124" s="45" t="s">
        <v>2</v>
      </c>
      <c r="F124" s="45"/>
      <c r="H124" s="1">
        <v>0</v>
      </c>
      <c r="I124" s="2" t="s">
        <v>2</v>
      </c>
      <c r="J124" s="2" t="s">
        <v>498</v>
      </c>
      <c r="K124" s="2" t="s">
        <v>768</v>
      </c>
      <c r="L124" s="45" t="s">
        <v>1095</v>
      </c>
      <c r="M124" s="2" t="s">
        <v>62</v>
      </c>
      <c r="O124" s="48">
        <v>0</v>
      </c>
      <c r="R124" s="48">
        <v>0</v>
      </c>
      <c r="S124" s="45" t="s">
        <v>2</v>
      </c>
      <c r="T124" s="45" t="s">
        <v>497</v>
      </c>
      <c r="U124" s="45" t="s">
        <v>752</v>
      </c>
      <c r="V124" s="45" t="s">
        <v>1081</v>
      </c>
      <c r="W124" s="45" t="s">
        <v>53</v>
      </c>
      <c r="Y124" s="48">
        <v>0</v>
      </c>
      <c r="AB124" s="48">
        <v>0</v>
      </c>
      <c r="AC124" s="45" t="s">
        <v>2</v>
      </c>
      <c r="AD124" s="45" t="s">
        <v>497</v>
      </c>
      <c r="AE124" s="45" t="s">
        <v>766</v>
      </c>
      <c r="AF124" s="45" t="s">
        <v>1084</v>
      </c>
      <c r="AG124" s="45" t="s">
        <v>53</v>
      </c>
      <c r="AI124" s="48">
        <v>0</v>
      </c>
      <c r="AL124" s="48">
        <v>857233</v>
      </c>
      <c r="AM124" s="45" t="s">
        <v>1</v>
      </c>
      <c r="AN124" s="45" t="s">
        <v>493</v>
      </c>
      <c r="AO124" s="45" t="s">
        <v>761</v>
      </c>
      <c r="AP124" s="45" t="s">
        <v>1230</v>
      </c>
      <c r="AQ124" s="45" t="s">
        <v>53</v>
      </c>
      <c r="AS124" s="48">
        <v>0</v>
      </c>
      <c r="AV124" s="48">
        <v>0</v>
      </c>
      <c r="AW124" s="45" t="s">
        <v>1</v>
      </c>
      <c r="AX124" s="45" t="s">
        <v>489</v>
      </c>
      <c r="AY124" s="45" t="s">
        <v>2747</v>
      </c>
      <c r="AZ124" s="45" t="s">
        <v>2364</v>
      </c>
      <c r="BA124" s="45" t="s">
        <v>48</v>
      </c>
      <c r="BC124" s="48">
        <v>0</v>
      </c>
      <c r="BF124" s="48">
        <v>560000</v>
      </c>
      <c r="BG124" s="45" t="s">
        <v>1</v>
      </c>
      <c r="BH124" s="45" t="s">
        <v>2621</v>
      </c>
      <c r="BI124" s="45" t="s">
        <v>1567</v>
      </c>
      <c r="BJ124" s="45" t="s">
        <v>2095</v>
      </c>
      <c r="BK124" s="45" t="s">
        <v>145</v>
      </c>
      <c r="BM124" s="48">
        <v>0</v>
      </c>
      <c r="BP124" s="48">
        <v>0</v>
      </c>
      <c r="BQ124" s="45" t="s">
        <v>1</v>
      </c>
      <c r="BR124" s="45" t="s">
        <v>1305</v>
      </c>
      <c r="BS124" s="45" t="s">
        <v>1559</v>
      </c>
      <c r="BT124" s="45" t="s">
        <v>2088</v>
      </c>
      <c r="BU124" s="45" t="s">
        <v>145</v>
      </c>
      <c r="BW124" s="48">
        <v>0</v>
      </c>
    </row>
    <row r="125" spans="1:75" x14ac:dyDescent="0.3">
      <c r="A125" s="45" t="s">
        <v>467</v>
      </c>
      <c r="B125" s="45" t="s">
        <v>720</v>
      </c>
      <c r="C125" s="45" t="s">
        <v>1065</v>
      </c>
      <c r="D125" s="45" t="s">
        <v>21</v>
      </c>
      <c r="E125" s="45" t="s">
        <v>2</v>
      </c>
      <c r="F125" s="45"/>
      <c r="H125" s="1">
        <v>5572219</v>
      </c>
      <c r="I125" s="2" t="s">
        <v>1</v>
      </c>
      <c r="J125" s="2" t="s">
        <v>499</v>
      </c>
      <c r="K125" s="2" t="s">
        <v>769</v>
      </c>
      <c r="L125" s="45" t="s">
        <v>1238</v>
      </c>
      <c r="M125" s="2" t="s">
        <v>63</v>
      </c>
      <c r="O125" s="48">
        <v>85507.97</v>
      </c>
      <c r="R125" s="48">
        <v>0</v>
      </c>
      <c r="S125" s="45" t="s">
        <v>2</v>
      </c>
      <c r="T125" s="45" t="s">
        <v>497</v>
      </c>
      <c r="U125" s="45" t="s">
        <v>752</v>
      </c>
      <c r="V125" s="45" t="s">
        <v>1081</v>
      </c>
      <c r="W125" s="45" t="s">
        <v>59</v>
      </c>
      <c r="Y125" s="48">
        <v>75919.83</v>
      </c>
      <c r="AB125" s="48">
        <v>0</v>
      </c>
      <c r="AC125" s="45" t="s">
        <v>2</v>
      </c>
      <c r="AD125" s="45" t="s">
        <v>497</v>
      </c>
      <c r="AE125" s="45" t="s">
        <v>766</v>
      </c>
      <c r="AF125" s="45" t="s">
        <v>1084</v>
      </c>
      <c r="AG125" s="45" t="s">
        <v>59</v>
      </c>
      <c r="AI125" s="48">
        <v>15681.7</v>
      </c>
      <c r="AL125" s="48">
        <v>1163622</v>
      </c>
      <c r="AM125" s="45" t="s">
        <v>1</v>
      </c>
      <c r="AN125" s="45" t="s">
        <v>493</v>
      </c>
      <c r="AO125" s="45" t="s">
        <v>760</v>
      </c>
      <c r="AP125" s="45" t="s">
        <v>1236</v>
      </c>
      <c r="AQ125" s="45" t="s">
        <v>53</v>
      </c>
      <c r="AS125" s="48">
        <v>4821.04</v>
      </c>
      <c r="AV125" s="48">
        <v>0</v>
      </c>
      <c r="AW125" s="45" t="s">
        <v>4</v>
      </c>
      <c r="AX125" s="45" t="s">
        <v>489</v>
      </c>
      <c r="AY125" s="45" t="s">
        <v>755</v>
      </c>
      <c r="AZ125" s="45" t="s">
        <v>1088</v>
      </c>
      <c r="BA125" s="45" t="s">
        <v>48</v>
      </c>
      <c r="BC125" s="48">
        <v>0</v>
      </c>
      <c r="BF125" s="48">
        <v>3906340</v>
      </c>
      <c r="BG125" s="45" t="s">
        <v>1</v>
      </c>
      <c r="BH125" s="45" t="s">
        <v>2838</v>
      </c>
      <c r="BI125" s="45" t="s">
        <v>2865</v>
      </c>
      <c r="BJ125" s="45" t="s">
        <v>2367</v>
      </c>
      <c r="BK125" s="45" t="s">
        <v>201</v>
      </c>
      <c r="BM125" s="48">
        <v>0</v>
      </c>
      <c r="BP125" s="48">
        <v>0</v>
      </c>
      <c r="BQ125" s="45" t="s">
        <v>1</v>
      </c>
      <c r="BR125" s="45" t="s">
        <v>1305</v>
      </c>
      <c r="BS125" s="45" t="s">
        <v>2744</v>
      </c>
      <c r="BT125" s="45" t="s">
        <v>145</v>
      </c>
      <c r="BU125" s="45" t="s">
        <v>145</v>
      </c>
      <c r="BW125" s="48">
        <v>0</v>
      </c>
    </row>
    <row r="126" spans="1:75" x14ac:dyDescent="0.3">
      <c r="A126" s="45" t="s">
        <v>468</v>
      </c>
      <c r="B126" s="45" t="s">
        <v>2978</v>
      </c>
      <c r="C126" s="45" t="s">
        <v>1068</v>
      </c>
      <c r="D126" s="45" t="s">
        <v>18</v>
      </c>
      <c r="E126" s="45" t="s">
        <v>2</v>
      </c>
      <c r="F126" s="45"/>
      <c r="H126" s="1">
        <v>6957296</v>
      </c>
      <c r="I126" s="2" t="s">
        <v>2</v>
      </c>
      <c r="J126" s="2" t="s">
        <v>499</v>
      </c>
      <c r="K126" s="2" t="s">
        <v>770</v>
      </c>
      <c r="L126" s="45" t="s">
        <v>1096</v>
      </c>
      <c r="M126" s="2" t="s">
        <v>63</v>
      </c>
      <c r="O126" s="48">
        <v>50506.21</v>
      </c>
      <c r="R126" s="48">
        <v>0</v>
      </c>
      <c r="S126" s="45" t="s">
        <v>2</v>
      </c>
      <c r="T126" s="45" t="s">
        <v>497</v>
      </c>
      <c r="U126" s="45" t="s">
        <v>752</v>
      </c>
      <c r="V126" s="45" t="s">
        <v>1081</v>
      </c>
      <c r="W126" s="45" t="s">
        <v>61</v>
      </c>
      <c r="Y126" s="48">
        <v>0</v>
      </c>
      <c r="AB126" s="48">
        <v>0</v>
      </c>
      <c r="AC126" s="45" t="s">
        <v>2</v>
      </c>
      <c r="AD126" s="45" t="s">
        <v>497</v>
      </c>
      <c r="AE126" s="45" t="s">
        <v>766</v>
      </c>
      <c r="AF126" s="45" t="s">
        <v>1084</v>
      </c>
      <c r="AG126" s="45" t="s">
        <v>61</v>
      </c>
      <c r="AI126" s="48">
        <v>0</v>
      </c>
      <c r="AL126" s="48">
        <v>6000000</v>
      </c>
      <c r="AM126" s="45" t="s">
        <v>2</v>
      </c>
      <c r="AN126" s="45" t="s">
        <v>494</v>
      </c>
      <c r="AO126" s="45" t="s">
        <v>762</v>
      </c>
      <c r="AP126" s="45" t="s">
        <v>1092</v>
      </c>
      <c r="AQ126" s="45" t="s">
        <v>54</v>
      </c>
      <c r="AS126" s="48">
        <v>0</v>
      </c>
      <c r="AV126" s="48">
        <v>1000000</v>
      </c>
      <c r="AW126" s="45" t="s">
        <v>1</v>
      </c>
      <c r="AX126" s="45" t="s">
        <v>491</v>
      </c>
      <c r="AY126" s="45" t="s">
        <v>757</v>
      </c>
      <c r="AZ126" s="45" t="s">
        <v>145</v>
      </c>
      <c r="BA126" s="45" t="s">
        <v>145</v>
      </c>
      <c r="BC126" s="48">
        <v>0</v>
      </c>
      <c r="BF126" s="48">
        <v>0</v>
      </c>
      <c r="BG126" s="45" t="s">
        <v>1</v>
      </c>
      <c r="BH126" s="45" t="s">
        <v>1312</v>
      </c>
      <c r="BI126" s="45" t="s">
        <v>1583</v>
      </c>
      <c r="BJ126" s="45" t="s">
        <v>2353</v>
      </c>
      <c r="BK126" s="45" t="s">
        <v>244</v>
      </c>
      <c r="BM126" s="48">
        <v>0</v>
      </c>
      <c r="BP126" s="48">
        <v>5700000</v>
      </c>
      <c r="BQ126" s="45" t="s">
        <v>2</v>
      </c>
      <c r="BR126" s="45" t="s">
        <v>2913</v>
      </c>
      <c r="BS126" s="45" t="s">
        <v>744</v>
      </c>
      <c r="BT126" s="45" t="s">
        <v>1083</v>
      </c>
      <c r="BU126" s="45" t="s">
        <v>36</v>
      </c>
      <c r="BW126" s="48">
        <v>0</v>
      </c>
    </row>
    <row r="127" spans="1:75" x14ac:dyDescent="0.3">
      <c r="A127" s="45" t="s">
        <v>468</v>
      </c>
      <c r="B127" s="45" t="s">
        <v>2979</v>
      </c>
      <c r="C127" s="45" t="s">
        <v>1063</v>
      </c>
      <c r="D127" s="45" t="s">
        <v>19</v>
      </c>
      <c r="E127" s="45" t="s">
        <v>2</v>
      </c>
      <c r="F127" s="45"/>
      <c r="H127" s="1">
        <v>0</v>
      </c>
      <c r="I127" s="2" t="s">
        <v>1</v>
      </c>
      <c r="J127" s="2" t="s">
        <v>499</v>
      </c>
      <c r="K127" s="2" t="s">
        <v>769</v>
      </c>
      <c r="L127" s="45" t="s">
        <v>1239</v>
      </c>
      <c r="M127" s="2" t="s">
        <v>64</v>
      </c>
      <c r="O127" s="48">
        <v>888971.12</v>
      </c>
      <c r="R127" s="48">
        <v>0</v>
      </c>
      <c r="S127" s="45" t="s">
        <v>2</v>
      </c>
      <c r="T127" s="45" t="s">
        <v>497</v>
      </c>
      <c r="U127" s="45" t="s">
        <v>752</v>
      </c>
      <c r="V127" s="45" t="s">
        <v>1081</v>
      </c>
      <c r="W127" s="45" t="s">
        <v>57</v>
      </c>
      <c r="Y127" s="48">
        <v>158977.78</v>
      </c>
      <c r="AB127" s="48">
        <v>0</v>
      </c>
      <c r="AC127" s="45" t="s">
        <v>2</v>
      </c>
      <c r="AD127" s="45" t="s">
        <v>497</v>
      </c>
      <c r="AE127" s="45" t="s">
        <v>766</v>
      </c>
      <c r="AF127" s="45" t="s">
        <v>1084</v>
      </c>
      <c r="AG127" s="45" t="s">
        <v>57</v>
      </c>
      <c r="AI127" s="48">
        <v>0</v>
      </c>
      <c r="AL127" s="48">
        <v>0</v>
      </c>
      <c r="AM127" s="45" t="s">
        <v>2</v>
      </c>
      <c r="AN127" s="45" t="s">
        <v>494</v>
      </c>
      <c r="AO127" s="45" t="s">
        <v>763</v>
      </c>
      <c r="AP127" s="45" t="s">
        <v>1090</v>
      </c>
      <c r="AQ127" s="45" t="s">
        <v>55</v>
      </c>
      <c r="AS127" s="48">
        <v>0</v>
      </c>
      <c r="AV127" s="48">
        <v>4362659</v>
      </c>
      <c r="AW127" s="45" t="s">
        <v>1</v>
      </c>
      <c r="AX127" s="45" t="s">
        <v>2484</v>
      </c>
      <c r="AY127" s="45" t="s">
        <v>1577</v>
      </c>
      <c r="AZ127" s="45" t="s">
        <v>2363</v>
      </c>
      <c r="BA127" s="45" t="s">
        <v>243</v>
      </c>
      <c r="BC127" s="48">
        <v>0</v>
      </c>
      <c r="BF127" s="48">
        <v>0</v>
      </c>
      <c r="BG127" s="45" t="s">
        <v>1</v>
      </c>
      <c r="BH127" s="45" t="s">
        <v>1314</v>
      </c>
      <c r="BI127" s="45" t="s">
        <v>1586</v>
      </c>
      <c r="BJ127" s="45" t="s">
        <v>2355</v>
      </c>
      <c r="BK127" s="45" t="s">
        <v>245</v>
      </c>
      <c r="BM127" s="48">
        <v>0</v>
      </c>
      <c r="BP127" s="48">
        <v>0</v>
      </c>
      <c r="BQ127" s="45" t="s">
        <v>1</v>
      </c>
      <c r="BR127" s="45" t="s">
        <v>2914</v>
      </c>
      <c r="BS127" s="45" t="s">
        <v>1575</v>
      </c>
      <c r="BT127" s="45" t="s">
        <v>2353</v>
      </c>
      <c r="BU127" s="45" t="s">
        <v>242</v>
      </c>
      <c r="BW127" s="48">
        <v>0</v>
      </c>
    </row>
    <row r="128" spans="1:75" x14ac:dyDescent="0.3">
      <c r="A128" s="45" t="s">
        <v>468</v>
      </c>
      <c r="B128" s="45" t="s">
        <v>2980</v>
      </c>
      <c r="C128" s="45" t="s">
        <v>1066</v>
      </c>
      <c r="D128" s="45" t="s">
        <v>18</v>
      </c>
      <c r="E128" s="45" t="s">
        <v>2</v>
      </c>
      <c r="F128" s="45"/>
      <c r="H128" s="1">
        <v>0</v>
      </c>
      <c r="I128" s="2" t="s">
        <v>1</v>
      </c>
      <c r="J128" s="2" t="s">
        <v>500</v>
      </c>
      <c r="K128" s="2" t="s">
        <v>771</v>
      </c>
      <c r="L128" s="45" t="s">
        <v>1237</v>
      </c>
      <c r="M128" s="2" t="s">
        <v>57</v>
      </c>
      <c r="O128" s="48">
        <v>4265588.8600000003</v>
      </c>
      <c r="R128" s="48">
        <v>0</v>
      </c>
      <c r="S128" s="45" t="s">
        <v>2</v>
      </c>
      <c r="T128" s="45" t="s">
        <v>497</v>
      </c>
      <c r="U128" s="45" t="s">
        <v>753</v>
      </c>
      <c r="V128" s="45" t="s">
        <v>1087</v>
      </c>
      <c r="W128" s="45" t="s">
        <v>59</v>
      </c>
      <c r="Y128" s="48">
        <v>84564.28</v>
      </c>
      <c r="AB128" s="48">
        <v>0</v>
      </c>
      <c r="AC128" s="45" t="s">
        <v>2</v>
      </c>
      <c r="AD128" s="45" t="s">
        <v>497</v>
      </c>
      <c r="AE128" s="45" t="s">
        <v>766</v>
      </c>
      <c r="AF128" s="45" t="s">
        <v>1084</v>
      </c>
      <c r="AG128" s="45" t="s">
        <v>58</v>
      </c>
      <c r="AI128" s="48">
        <v>0</v>
      </c>
      <c r="AL128" s="48">
        <v>330166</v>
      </c>
      <c r="AM128" s="45" t="s">
        <v>1</v>
      </c>
      <c r="AN128" s="45" t="s">
        <v>2622</v>
      </c>
      <c r="AO128" s="45" t="s">
        <v>764</v>
      </c>
      <c r="AP128" s="45" t="s">
        <v>1237</v>
      </c>
      <c r="AQ128" s="45" t="s">
        <v>56</v>
      </c>
      <c r="AS128" s="48">
        <v>0</v>
      </c>
      <c r="AV128" s="48">
        <v>36534519</v>
      </c>
      <c r="AW128" s="45" t="s">
        <v>2</v>
      </c>
      <c r="AX128" s="45" t="s">
        <v>1311</v>
      </c>
      <c r="AY128" s="45" t="s">
        <v>1579</v>
      </c>
      <c r="AZ128" s="45" t="s">
        <v>2123</v>
      </c>
      <c r="BA128" s="45" t="s">
        <v>291</v>
      </c>
      <c r="BC128" s="48">
        <v>0</v>
      </c>
      <c r="BF128" s="48">
        <v>15534</v>
      </c>
      <c r="BG128" s="45" t="s">
        <v>2</v>
      </c>
      <c r="BH128" s="45" t="s">
        <v>578</v>
      </c>
      <c r="BI128" s="45" t="s">
        <v>1585</v>
      </c>
      <c r="BJ128" s="45" t="s">
        <v>2125</v>
      </c>
      <c r="BK128" s="45" t="s">
        <v>312</v>
      </c>
      <c r="BM128" s="48">
        <v>0</v>
      </c>
      <c r="BP128" s="48">
        <v>0</v>
      </c>
      <c r="BQ128" s="45" t="s">
        <v>1</v>
      </c>
      <c r="BR128" s="45" t="s">
        <v>2483</v>
      </c>
      <c r="BS128" s="45" t="s">
        <v>1574</v>
      </c>
      <c r="BT128" s="45" t="s">
        <v>2363</v>
      </c>
      <c r="BU128" s="45" t="s">
        <v>241</v>
      </c>
      <c r="BW128" s="48">
        <v>0</v>
      </c>
    </row>
    <row r="129" spans="1:75" x14ac:dyDescent="0.3">
      <c r="A129" s="45" t="s">
        <v>468</v>
      </c>
      <c r="B129" s="45" t="s">
        <v>2981</v>
      </c>
      <c r="C129" s="45" t="s">
        <v>3059</v>
      </c>
      <c r="D129" s="45" t="s">
        <v>3060</v>
      </c>
      <c r="E129" s="45" t="s">
        <v>4</v>
      </c>
      <c r="F129" s="45"/>
      <c r="H129" s="1">
        <v>0</v>
      </c>
      <c r="I129" s="2" t="s">
        <v>2</v>
      </c>
      <c r="J129" s="2" t="s">
        <v>500</v>
      </c>
      <c r="K129" s="2" t="s">
        <v>772</v>
      </c>
      <c r="L129" s="45" t="s">
        <v>1097</v>
      </c>
      <c r="M129" s="2" t="s">
        <v>57</v>
      </c>
      <c r="O129" s="48">
        <v>0</v>
      </c>
      <c r="R129" s="48">
        <v>0</v>
      </c>
      <c r="S129" s="45" t="s">
        <v>2</v>
      </c>
      <c r="T129" s="45" t="s">
        <v>497</v>
      </c>
      <c r="U129" s="45" t="s">
        <v>753</v>
      </c>
      <c r="V129" s="45" t="s">
        <v>1087</v>
      </c>
      <c r="W129" s="45" t="s">
        <v>61</v>
      </c>
      <c r="Y129" s="48">
        <v>0</v>
      </c>
      <c r="AB129" s="48">
        <v>0</v>
      </c>
      <c r="AC129" s="45" t="s">
        <v>2</v>
      </c>
      <c r="AD129" s="45" t="s">
        <v>497</v>
      </c>
      <c r="AE129" s="45" t="s">
        <v>2534</v>
      </c>
      <c r="AF129" s="45" t="s">
        <v>2604</v>
      </c>
      <c r="AG129" s="45" t="s">
        <v>58</v>
      </c>
      <c r="AI129" s="48">
        <v>0</v>
      </c>
      <c r="AL129" s="48">
        <v>4612861</v>
      </c>
      <c r="AM129" s="45" t="s">
        <v>2</v>
      </c>
      <c r="AN129" s="45" t="s">
        <v>2622</v>
      </c>
      <c r="AO129" s="45" t="s">
        <v>764</v>
      </c>
      <c r="AP129" s="45" t="s">
        <v>1093</v>
      </c>
      <c r="AQ129" s="45" t="s">
        <v>56</v>
      </c>
      <c r="AS129" s="48">
        <v>0</v>
      </c>
      <c r="AV129" s="48">
        <v>560000</v>
      </c>
      <c r="AW129" s="45" t="s">
        <v>1</v>
      </c>
      <c r="AX129" s="45" t="s">
        <v>2621</v>
      </c>
      <c r="AY129" s="45" t="s">
        <v>1567</v>
      </c>
      <c r="AZ129" s="45" t="s">
        <v>2095</v>
      </c>
      <c r="BA129" s="45" t="s">
        <v>145</v>
      </c>
      <c r="BC129" s="48">
        <v>94012.57</v>
      </c>
      <c r="BF129" s="48">
        <v>6000000</v>
      </c>
      <c r="BG129" s="45" t="s">
        <v>2</v>
      </c>
      <c r="BH129" s="45" t="s">
        <v>2839</v>
      </c>
      <c r="BI129" s="45" t="s">
        <v>762</v>
      </c>
      <c r="BJ129" s="45" t="s">
        <v>1092</v>
      </c>
      <c r="BK129" s="45" t="s">
        <v>54</v>
      </c>
      <c r="BM129" s="48">
        <v>122770.33</v>
      </c>
      <c r="BP129" s="48">
        <v>0</v>
      </c>
      <c r="BQ129" s="45" t="s">
        <v>4</v>
      </c>
      <c r="BR129" s="45" t="s">
        <v>489</v>
      </c>
      <c r="BS129" s="45" t="s">
        <v>755</v>
      </c>
      <c r="BT129" s="45" t="s">
        <v>1088</v>
      </c>
      <c r="BU129" s="45" t="s">
        <v>48</v>
      </c>
      <c r="BW129" s="48">
        <v>237.58</v>
      </c>
    </row>
    <row r="130" spans="1:75" x14ac:dyDescent="0.3">
      <c r="A130" s="45" t="s">
        <v>1287</v>
      </c>
      <c r="B130" s="45" t="s">
        <v>1510</v>
      </c>
      <c r="C130" s="45" t="s">
        <v>2088</v>
      </c>
      <c r="D130" s="45" t="s">
        <v>145</v>
      </c>
      <c r="E130" s="45" t="s">
        <v>1</v>
      </c>
      <c r="F130" s="45"/>
      <c r="H130" s="1">
        <v>5200000</v>
      </c>
      <c r="I130" s="2" t="s">
        <v>2</v>
      </c>
      <c r="J130" s="2" t="s">
        <v>501</v>
      </c>
      <c r="K130" s="2" t="s">
        <v>773</v>
      </c>
      <c r="L130" s="45" t="s">
        <v>1098</v>
      </c>
      <c r="M130" s="2" t="s">
        <v>65</v>
      </c>
      <c r="O130" s="48">
        <v>0</v>
      </c>
      <c r="R130" s="48">
        <v>0</v>
      </c>
      <c r="S130" s="45" t="s">
        <v>2</v>
      </c>
      <c r="T130" s="45" t="s">
        <v>497</v>
      </c>
      <c r="U130" s="45" t="s">
        <v>753</v>
      </c>
      <c r="V130" s="45" t="s">
        <v>1087</v>
      </c>
      <c r="W130" s="45" t="s">
        <v>57</v>
      </c>
      <c r="Y130" s="48">
        <v>0</v>
      </c>
      <c r="AB130" s="48">
        <v>12000000</v>
      </c>
      <c r="AC130" s="45" t="s">
        <v>2</v>
      </c>
      <c r="AD130" s="45" t="s">
        <v>497</v>
      </c>
      <c r="AE130" s="45" t="s">
        <v>767</v>
      </c>
      <c r="AF130" s="45" t="s">
        <v>1085</v>
      </c>
      <c r="AG130" s="45" t="s">
        <v>60</v>
      </c>
      <c r="AI130" s="48">
        <v>0</v>
      </c>
      <c r="AL130" s="48">
        <v>2600000</v>
      </c>
      <c r="AM130" s="45" t="s">
        <v>1</v>
      </c>
      <c r="AN130" s="45" t="s">
        <v>2485</v>
      </c>
      <c r="AO130" s="45" t="s">
        <v>1599</v>
      </c>
      <c r="AP130" s="45" t="s">
        <v>2084</v>
      </c>
      <c r="AQ130" s="45" t="s">
        <v>145</v>
      </c>
      <c r="AS130" s="48">
        <v>0</v>
      </c>
      <c r="AV130" s="48">
        <v>0</v>
      </c>
      <c r="AW130" s="45" t="s">
        <v>1</v>
      </c>
      <c r="AX130" s="45" t="s">
        <v>1312</v>
      </c>
      <c r="AY130" s="45" t="s">
        <v>1583</v>
      </c>
      <c r="AZ130" s="45" t="s">
        <v>2353</v>
      </c>
      <c r="BA130" s="45" t="s">
        <v>244</v>
      </c>
      <c r="BC130" s="48">
        <v>0</v>
      </c>
      <c r="BF130" s="48">
        <v>6145647</v>
      </c>
      <c r="BG130" s="45" t="s">
        <v>1</v>
      </c>
      <c r="BH130" s="45" t="s">
        <v>2839</v>
      </c>
      <c r="BI130" s="45" t="s">
        <v>1587</v>
      </c>
      <c r="BJ130" s="45" t="s">
        <v>2088</v>
      </c>
      <c r="BK130" s="45" t="s">
        <v>145</v>
      </c>
      <c r="BM130" s="48">
        <v>0</v>
      </c>
      <c r="BP130" s="48">
        <v>6792602.8700000001</v>
      </c>
      <c r="BQ130" s="45" t="s">
        <v>1</v>
      </c>
      <c r="BR130" s="45" t="s">
        <v>1309</v>
      </c>
      <c r="BS130" s="45" t="s">
        <v>1578</v>
      </c>
      <c r="BT130" s="45" t="s">
        <v>2366</v>
      </c>
      <c r="BU130" s="45" t="s">
        <v>243</v>
      </c>
      <c r="BW130" s="48">
        <v>0</v>
      </c>
    </row>
    <row r="131" spans="1:75" x14ac:dyDescent="0.3">
      <c r="A131" s="45" t="s">
        <v>1287</v>
      </c>
      <c r="B131" s="45" t="s">
        <v>1287</v>
      </c>
      <c r="C131" s="45" t="s">
        <v>2079</v>
      </c>
      <c r="D131" s="45" t="s">
        <v>145</v>
      </c>
      <c r="E131" s="45" t="s">
        <v>4</v>
      </c>
      <c r="F131" s="45"/>
      <c r="H131" s="1">
        <v>0</v>
      </c>
      <c r="I131" s="2" t="s">
        <v>2</v>
      </c>
      <c r="J131" s="2" t="s">
        <v>502</v>
      </c>
      <c r="K131" s="2" t="s">
        <v>774</v>
      </c>
      <c r="L131" s="45" t="s">
        <v>1099</v>
      </c>
      <c r="M131" s="2" t="s">
        <v>66</v>
      </c>
      <c r="O131" s="48">
        <v>0</v>
      </c>
      <c r="R131" s="48">
        <v>0</v>
      </c>
      <c r="S131" s="45" t="s">
        <v>2</v>
      </c>
      <c r="T131" s="45" t="s">
        <v>497</v>
      </c>
      <c r="U131" s="45" t="s">
        <v>753</v>
      </c>
      <c r="V131" s="45" t="s">
        <v>1087</v>
      </c>
      <c r="W131" s="45" t="s">
        <v>58</v>
      </c>
      <c r="Y131" s="48">
        <v>0</v>
      </c>
      <c r="AB131" s="48">
        <v>0</v>
      </c>
      <c r="AC131" s="45" t="s">
        <v>2</v>
      </c>
      <c r="AD131" s="45" t="s">
        <v>497</v>
      </c>
      <c r="AE131" s="45" t="s">
        <v>2535</v>
      </c>
      <c r="AF131" s="45" t="s">
        <v>2605</v>
      </c>
      <c r="AG131" s="45" t="s">
        <v>58</v>
      </c>
      <c r="AI131" s="48">
        <v>0</v>
      </c>
      <c r="AL131" s="48">
        <v>2628892</v>
      </c>
      <c r="AM131" s="45" t="s">
        <v>1</v>
      </c>
      <c r="AN131" s="45" t="s">
        <v>496</v>
      </c>
      <c r="AO131" s="45" t="s">
        <v>1600</v>
      </c>
      <c r="AP131" s="45" t="s">
        <v>2369</v>
      </c>
      <c r="AQ131" s="45" t="s">
        <v>57</v>
      </c>
      <c r="AS131" s="48">
        <v>0</v>
      </c>
      <c r="AV131" s="48">
        <v>0</v>
      </c>
      <c r="AW131" s="45" t="s">
        <v>1</v>
      </c>
      <c r="AX131" s="45" t="s">
        <v>1314</v>
      </c>
      <c r="AY131" s="45" t="s">
        <v>1586</v>
      </c>
      <c r="AZ131" s="45" t="s">
        <v>2355</v>
      </c>
      <c r="BA131" s="45" t="s">
        <v>245</v>
      </c>
      <c r="BC131" s="48">
        <v>0</v>
      </c>
      <c r="BF131" s="48">
        <v>0</v>
      </c>
      <c r="BG131" s="45" t="s">
        <v>1</v>
      </c>
      <c r="BH131" s="45" t="s">
        <v>2839</v>
      </c>
      <c r="BI131" s="45" t="s">
        <v>763</v>
      </c>
      <c r="BJ131" s="45" t="s">
        <v>145</v>
      </c>
      <c r="BK131" s="45" t="s">
        <v>145</v>
      </c>
      <c r="BM131" s="48">
        <v>0</v>
      </c>
      <c r="BP131" s="48">
        <v>0</v>
      </c>
      <c r="BQ131" s="45" t="s">
        <v>1</v>
      </c>
      <c r="BR131" s="45" t="s">
        <v>1309</v>
      </c>
      <c r="BS131" s="45" t="s">
        <v>2864</v>
      </c>
      <c r="BT131" s="45" t="s">
        <v>145</v>
      </c>
      <c r="BU131" s="45" t="s">
        <v>145</v>
      </c>
      <c r="BW131" s="48">
        <v>0</v>
      </c>
    </row>
    <row r="132" spans="1:75" x14ac:dyDescent="0.3">
      <c r="A132" s="45" t="s">
        <v>1287</v>
      </c>
      <c r="B132" s="45" t="s">
        <v>1511</v>
      </c>
      <c r="C132" s="45" t="s">
        <v>2349</v>
      </c>
      <c r="D132" s="45" t="s">
        <v>24</v>
      </c>
      <c r="E132" s="45" t="s">
        <v>1</v>
      </c>
      <c r="F132" s="45"/>
      <c r="H132" s="1">
        <v>0</v>
      </c>
      <c r="I132" s="2" t="s">
        <v>2</v>
      </c>
      <c r="J132" s="2" t="s">
        <v>502</v>
      </c>
      <c r="K132" s="2" t="s">
        <v>775</v>
      </c>
      <c r="L132" s="45" t="s">
        <v>1100</v>
      </c>
      <c r="M132" s="2" t="s">
        <v>67</v>
      </c>
      <c r="O132" s="48">
        <v>3008644.17</v>
      </c>
      <c r="R132" s="48">
        <v>0</v>
      </c>
      <c r="S132" s="45" t="s">
        <v>2</v>
      </c>
      <c r="T132" s="45" t="s">
        <v>497</v>
      </c>
      <c r="U132" s="45" t="s">
        <v>766</v>
      </c>
      <c r="V132" s="45" t="s">
        <v>1084</v>
      </c>
      <c r="W132" s="45" t="s">
        <v>53</v>
      </c>
      <c r="Y132" s="48">
        <v>7523852.4699999997</v>
      </c>
      <c r="AB132" s="48">
        <v>0</v>
      </c>
      <c r="AC132" s="45" t="s">
        <v>2</v>
      </c>
      <c r="AD132" s="45" t="s">
        <v>498</v>
      </c>
      <c r="AE132" s="45" t="s">
        <v>768</v>
      </c>
      <c r="AF132" s="45" t="s">
        <v>1095</v>
      </c>
      <c r="AG132" s="45" t="s">
        <v>62</v>
      </c>
      <c r="AI132" s="48">
        <v>9446298.9199999999</v>
      </c>
      <c r="AL132" s="48">
        <v>175145</v>
      </c>
      <c r="AM132" s="45" t="s">
        <v>2</v>
      </c>
      <c r="AN132" s="45" t="s">
        <v>496</v>
      </c>
      <c r="AO132" s="45" t="s">
        <v>765</v>
      </c>
      <c r="AP132" s="45" t="s">
        <v>1094</v>
      </c>
      <c r="AQ132" s="45" t="s">
        <v>57</v>
      </c>
      <c r="AS132" s="48">
        <v>5305642.34</v>
      </c>
      <c r="AV132" s="48">
        <v>100000</v>
      </c>
      <c r="AW132" s="45" t="s">
        <v>2</v>
      </c>
      <c r="AX132" s="45" t="s">
        <v>578</v>
      </c>
      <c r="AY132" s="45" t="s">
        <v>1585</v>
      </c>
      <c r="AZ132" s="45" t="s">
        <v>2125</v>
      </c>
      <c r="BA132" s="45" t="s">
        <v>312</v>
      </c>
      <c r="BC132" s="48">
        <v>1996158.53</v>
      </c>
      <c r="BF132" s="48">
        <v>315056</v>
      </c>
      <c r="BG132" s="45" t="s">
        <v>1</v>
      </c>
      <c r="BH132" s="45" t="s">
        <v>2622</v>
      </c>
      <c r="BI132" s="45" t="s">
        <v>764</v>
      </c>
      <c r="BJ132" s="45" t="s">
        <v>1237</v>
      </c>
      <c r="BK132" s="45" t="s">
        <v>56</v>
      </c>
      <c r="BM132" s="48">
        <v>-24172.25</v>
      </c>
      <c r="BP132" s="48">
        <v>0</v>
      </c>
      <c r="BQ132" s="45" t="s">
        <v>1</v>
      </c>
      <c r="BR132" s="45" t="s">
        <v>2484</v>
      </c>
      <c r="BS132" s="45" t="s">
        <v>1577</v>
      </c>
      <c r="BT132" s="45" t="s">
        <v>2363</v>
      </c>
      <c r="BU132" s="45" t="s">
        <v>243</v>
      </c>
      <c r="BW132" s="48">
        <v>30338.57</v>
      </c>
    </row>
    <row r="133" spans="1:75" x14ac:dyDescent="0.3">
      <c r="A133" s="45" t="s">
        <v>1287</v>
      </c>
      <c r="B133" s="45" t="s">
        <v>1512</v>
      </c>
      <c r="C133" s="45" t="s">
        <v>2350</v>
      </c>
      <c r="D133" s="45" t="s">
        <v>311</v>
      </c>
      <c r="E133" s="45" t="s">
        <v>1</v>
      </c>
      <c r="F133" s="45"/>
      <c r="H133" s="1">
        <v>531795</v>
      </c>
      <c r="I133" s="2" t="s">
        <v>2</v>
      </c>
      <c r="J133" s="2" t="s">
        <v>503</v>
      </c>
      <c r="K133" s="2" t="s">
        <v>776</v>
      </c>
      <c r="L133" s="45" t="s">
        <v>1101</v>
      </c>
      <c r="M133" s="2" t="s">
        <v>68</v>
      </c>
      <c r="O133" s="48">
        <v>0</v>
      </c>
      <c r="R133" s="48">
        <v>0</v>
      </c>
      <c r="S133" s="45" t="s">
        <v>2</v>
      </c>
      <c r="T133" s="45" t="s">
        <v>497</v>
      </c>
      <c r="U133" s="45" t="s">
        <v>766</v>
      </c>
      <c r="V133" s="45" t="s">
        <v>1084</v>
      </c>
      <c r="W133" s="45" t="s">
        <v>61</v>
      </c>
      <c r="Y133" s="48">
        <v>0</v>
      </c>
      <c r="AB133" s="48">
        <v>575692</v>
      </c>
      <c r="AC133" s="45" t="s">
        <v>1</v>
      </c>
      <c r="AD133" s="45" t="s">
        <v>499</v>
      </c>
      <c r="AE133" s="45" t="s">
        <v>769</v>
      </c>
      <c r="AF133" s="45" t="s">
        <v>1239</v>
      </c>
      <c r="AG133" s="45" t="s">
        <v>64</v>
      </c>
      <c r="AI133" s="48">
        <v>0</v>
      </c>
      <c r="AL133" s="48">
        <v>3000000</v>
      </c>
      <c r="AM133" s="45" t="s">
        <v>1</v>
      </c>
      <c r="AN133" s="45" t="s">
        <v>2486</v>
      </c>
      <c r="AO133" s="45" t="s">
        <v>1602</v>
      </c>
      <c r="AP133" s="45" t="s">
        <v>2084</v>
      </c>
      <c r="AQ133" s="45" t="s">
        <v>145</v>
      </c>
      <c r="AS133" s="48">
        <v>2509833.13</v>
      </c>
      <c r="AV133" s="48">
        <v>857233</v>
      </c>
      <c r="AW133" s="45" t="s">
        <v>1</v>
      </c>
      <c r="AX133" s="45" t="s">
        <v>493</v>
      </c>
      <c r="AY133" s="45" t="s">
        <v>761</v>
      </c>
      <c r="AZ133" s="45" t="s">
        <v>1230</v>
      </c>
      <c r="BA133" s="45" t="s">
        <v>53</v>
      </c>
      <c r="BC133" s="48">
        <v>379920.4</v>
      </c>
      <c r="BF133" s="48">
        <v>4612861</v>
      </c>
      <c r="BG133" s="45" t="s">
        <v>2</v>
      </c>
      <c r="BH133" s="45" t="s">
        <v>2622</v>
      </c>
      <c r="BI133" s="45" t="s">
        <v>764</v>
      </c>
      <c r="BJ133" s="45" t="s">
        <v>1093</v>
      </c>
      <c r="BK133" s="45" t="s">
        <v>56</v>
      </c>
      <c r="BM133" s="48">
        <v>10353866.640000001</v>
      </c>
      <c r="BP133" s="48">
        <v>11286554.49</v>
      </c>
      <c r="BQ133" s="45" t="s">
        <v>2</v>
      </c>
      <c r="BR133" s="45" t="s">
        <v>1311</v>
      </c>
      <c r="BS133" s="45" t="s">
        <v>1579</v>
      </c>
      <c r="BT133" s="45" t="s">
        <v>2123</v>
      </c>
      <c r="BU133" s="45" t="s">
        <v>291</v>
      </c>
      <c r="BW133" s="48">
        <v>13576585.65</v>
      </c>
    </row>
    <row r="134" spans="1:75" x14ac:dyDescent="0.3">
      <c r="A134" s="45" t="s">
        <v>1287</v>
      </c>
      <c r="B134" s="45" t="s">
        <v>1510</v>
      </c>
      <c r="C134" s="45" t="s">
        <v>145</v>
      </c>
      <c r="D134" s="45" t="s">
        <v>145</v>
      </c>
      <c r="E134" s="45" t="s">
        <v>4</v>
      </c>
      <c r="F134" s="45"/>
      <c r="H134" s="1">
        <v>12606</v>
      </c>
      <c r="I134" s="2" t="s">
        <v>1</v>
      </c>
      <c r="J134" s="2" t="s">
        <v>504</v>
      </c>
      <c r="K134" s="2" t="s">
        <v>777</v>
      </c>
      <c r="L134" s="45" t="s">
        <v>1240</v>
      </c>
      <c r="M134" s="2" t="s">
        <v>69</v>
      </c>
      <c r="O134" s="48">
        <v>0</v>
      </c>
      <c r="R134" s="48">
        <v>0</v>
      </c>
      <c r="S134" s="45" t="s">
        <v>2</v>
      </c>
      <c r="T134" s="45" t="s">
        <v>497</v>
      </c>
      <c r="U134" s="45" t="s">
        <v>766</v>
      </c>
      <c r="V134" s="45" t="s">
        <v>1084</v>
      </c>
      <c r="W134" s="45" t="s">
        <v>58</v>
      </c>
      <c r="Y134" s="48">
        <v>0</v>
      </c>
      <c r="AB134" s="48">
        <v>3000000</v>
      </c>
      <c r="AC134" s="45" t="s">
        <v>1</v>
      </c>
      <c r="AD134" s="45" t="s">
        <v>499</v>
      </c>
      <c r="AE134" s="45" t="s">
        <v>769</v>
      </c>
      <c r="AF134" s="45" t="s">
        <v>1238</v>
      </c>
      <c r="AG134" s="45" t="s">
        <v>63</v>
      </c>
      <c r="AI134" s="48">
        <v>0</v>
      </c>
      <c r="AL134" s="48">
        <v>0</v>
      </c>
      <c r="AM134" s="45" t="s">
        <v>1</v>
      </c>
      <c r="AN134" s="45" t="s">
        <v>497</v>
      </c>
      <c r="AO134" s="45" t="s">
        <v>767</v>
      </c>
      <c r="AP134" s="45" t="s">
        <v>2095</v>
      </c>
      <c r="AQ134" s="45" t="s">
        <v>145</v>
      </c>
      <c r="AS134" s="48">
        <v>0</v>
      </c>
      <c r="AV134" s="48">
        <v>380892</v>
      </c>
      <c r="AW134" s="45" t="s">
        <v>1</v>
      </c>
      <c r="AX134" s="45" t="s">
        <v>493</v>
      </c>
      <c r="AY134" s="45" t="s">
        <v>760</v>
      </c>
      <c r="AZ134" s="45" t="s">
        <v>1236</v>
      </c>
      <c r="BA134" s="45" t="s">
        <v>53</v>
      </c>
      <c r="BC134" s="48">
        <v>0</v>
      </c>
      <c r="BF134" s="48">
        <v>5000000</v>
      </c>
      <c r="BG134" s="45" t="s">
        <v>2</v>
      </c>
      <c r="BH134" s="45" t="s">
        <v>2485</v>
      </c>
      <c r="BI134" s="45" t="s">
        <v>1599</v>
      </c>
      <c r="BJ134" s="45" t="s">
        <v>2126</v>
      </c>
      <c r="BK134" s="45" t="s">
        <v>57</v>
      </c>
      <c r="BM134" s="48">
        <v>0</v>
      </c>
      <c r="BP134" s="48">
        <v>560000</v>
      </c>
      <c r="BQ134" s="45" t="s">
        <v>1</v>
      </c>
      <c r="BR134" s="45" t="s">
        <v>2621</v>
      </c>
      <c r="BS134" s="45" t="s">
        <v>1567</v>
      </c>
      <c r="BT134" s="45" t="s">
        <v>2095</v>
      </c>
      <c r="BU134" s="45" t="s">
        <v>145</v>
      </c>
      <c r="BW134" s="48">
        <v>0</v>
      </c>
    </row>
    <row r="135" spans="1:75" x14ac:dyDescent="0.3">
      <c r="A135" s="45" t="s">
        <v>1287</v>
      </c>
      <c r="B135" s="45" t="s">
        <v>1287</v>
      </c>
      <c r="C135" s="45" t="s">
        <v>145</v>
      </c>
      <c r="D135" s="45" t="s">
        <v>145</v>
      </c>
      <c r="E135" s="45" t="s">
        <v>1</v>
      </c>
      <c r="F135" s="45"/>
      <c r="H135" s="1">
        <v>15000</v>
      </c>
      <c r="I135" s="2" t="s">
        <v>1</v>
      </c>
      <c r="J135" s="2" t="s">
        <v>504</v>
      </c>
      <c r="K135" s="2" t="s">
        <v>778</v>
      </c>
      <c r="L135" s="45" t="s">
        <v>1240</v>
      </c>
      <c r="M135" s="2" t="s">
        <v>67</v>
      </c>
      <c r="O135" s="48">
        <v>0</v>
      </c>
      <c r="R135" s="48">
        <v>0</v>
      </c>
      <c r="S135" s="45" t="s">
        <v>2</v>
      </c>
      <c r="T135" s="45" t="s">
        <v>498</v>
      </c>
      <c r="U135" s="45" t="s">
        <v>768</v>
      </c>
      <c r="V135" s="45" t="s">
        <v>1095</v>
      </c>
      <c r="W135" s="45" t="s">
        <v>62</v>
      </c>
      <c r="Y135" s="48">
        <v>0</v>
      </c>
      <c r="AB135" s="48">
        <v>0</v>
      </c>
      <c r="AC135" s="45" t="s">
        <v>2</v>
      </c>
      <c r="AD135" s="45" t="s">
        <v>499</v>
      </c>
      <c r="AE135" s="45" t="s">
        <v>770</v>
      </c>
      <c r="AF135" s="45" t="s">
        <v>1096</v>
      </c>
      <c r="AG135" s="45" t="s">
        <v>63</v>
      </c>
      <c r="AI135" s="48">
        <v>0</v>
      </c>
      <c r="AL135" s="48">
        <v>0</v>
      </c>
      <c r="AM135" s="45" t="s">
        <v>2</v>
      </c>
      <c r="AN135" s="45" t="s">
        <v>497</v>
      </c>
      <c r="AO135" s="45" t="s">
        <v>766</v>
      </c>
      <c r="AP135" s="45" t="s">
        <v>1084</v>
      </c>
      <c r="AQ135" s="45" t="s">
        <v>53</v>
      </c>
      <c r="AS135" s="48">
        <v>0</v>
      </c>
      <c r="AV135" s="48">
        <v>6000000</v>
      </c>
      <c r="AW135" s="45" t="s">
        <v>2</v>
      </c>
      <c r="AX135" s="45" t="s">
        <v>494</v>
      </c>
      <c r="AY135" s="45" t="s">
        <v>762</v>
      </c>
      <c r="AZ135" s="45" t="s">
        <v>1092</v>
      </c>
      <c r="BA135" s="45" t="s">
        <v>54</v>
      </c>
      <c r="BC135" s="48">
        <v>0</v>
      </c>
      <c r="BF135" s="48">
        <v>25789252</v>
      </c>
      <c r="BG135" s="45" t="s">
        <v>1</v>
      </c>
      <c r="BH135" s="45" t="s">
        <v>496</v>
      </c>
      <c r="BI135" s="45" t="s">
        <v>1600</v>
      </c>
      <c r="BJ135" s="45" t="s">
        <v>2369</v>
      </c>
      <c r="BK135" s="45" t="s">
        <v>57</v>
      </c>
      <c r="BM135" s="48">
        <v>0</v>
      </c>
      <c r="BP135" s="48">
        <v>7251142.1699999999</v>
      </c>
      <c r="BQ135" s="45" t="s">
        <v>1</v>
      </c>
      <c r="BR135" s="45" t="s">
        <v>650</v>
      </c>
      <c r="BS135" s="45" t="s">
        <v>1581</v>
      </c>
      <c r="BT135" s="45" t="s">
        <v>2367</v>
      </c>
      <c r="BU135" s="45" t="s">
        <v>201</v>
      </c>
      <c r="BW135" s="48">
        <v>0</v>
      </c>
    </row>
    <row r="136" spans="1:75" x14ac:dyDescent="0.3">
      <c r="A136" s="45" t="s">
        <v>1287</v>
      </c>
      <c r="B136" s="45" t="s">
        <v>1513</v>
      </c>
      <c r="C136" s="45" t="s">
        <v>1064</v>
      </c>
      <c r="D136" s="45" t="s">
        <v>25</v>
      </c>
      <c r="E136" s="45" t="s">
        <v>2</v>
      </c>
      <c r="F136" s="45"/>
      <c r="H136" s="1">
        <v>0</v>
      </c>
      <c r="I136" s="2" t="s">
        <v>2</v>
      </c>
      <c r="J136" s="2" t="s">
        <v>504</v>
      </c>
      <c r="K136" s="2" t="s">
        <v>779</v>
      </c>
      <c r="L136" s="45" t="s">
        <v>1102</v>
      </c>
      <c r="M136" s="2" t="s">
        <v>68</v>
      </c>
      <c r="O136" s="48">
        <v>0</v>
      </c>
      <c r="R136" s="48">
        <v>1775692</v>
      </c>
      <c r="S136" s="45" t="s">
        <v>1</v>
      </c>
      <c r="T136" s="45" t="s">
        <v>499</v>
      </c>
      <c r="U136" s="45" t="s">
        <v>769</v>
      </c>
      <c r="V136" s="45" t="s">
        <v>1239</v>
      </c>
      <c r="W136" s="45" t="s">
        <v>64</v>
      </c>
      <c r="Y136" s="48">
        <v>8899402.5399999991</v>
      </c>
      <c r="AB136" s="48">
        <v>3800000</v>
      </c>
      <c r="AC136" s="45" t="s">
        <v>2</v>
      </c>
      <c r="AD136" s="45" t="s">
        <v>501</v>
      </c>
      <c r="AE136" s="45" t="s">
        <v>773</v>
      </c>
      <c r="AF136" s="45" t="s">
        <v>1098</v>
      </c>
      <c r="AG136" s="45" t="s">
        <v>65</v>
      </c>
      <c r="AI136" s="48">
        <v>16096731.41</v>
      </c>
      <c r="AL136" s="48">
        <v>0</v>
      </c>
      <c r="AM136" s="45" t="s">
        <v>2</v>
      </c>
      <c r="AN136" s="45" t="s">
        <v>497</v>
      </c>
      <c r="AO136" s="45" t="s">
        <v>766</v>
      </c>
      <c r="AP136" s="45" t="s">
        <v>1084</v>
      </c>
      <c r="AQ136" s="45" t="s">
        <v>59</v>
      </c>
      <c r="AS136" s="48">
        <v>3562247.68</v>
      </c>
      <c r="AV136" s="48">
        <v>0</v>
      </c>
      <c r="AW136" s="45" t="s">
        <v>1</v>
      </c>
      <c r="AX136" s="45" t="s">
        <v>494</v>
      </c>
      <c r="AY136" s="45" t="s">
        <v>763</v>
      </c>
      <c r="AZ136" s="45" t="s">
        <v>145</v>
      </c>
      <c r="BA136" s="45" t="s">
        <v>145</v>
      </c>
      <c r="BC136" s="48">
        <v>58932.32</v>
      </c>
      <c r="BF136" s="48">
        <v>0</v>
      </c>
      <c r="BG136" s="45" t="s">
        <v>2</v>
      </c>
      <c r="BH136" s="45" t="s">
        <v>496</v>
      </c>
      <c r="BI136" s="45" t="s">
        <v>765</v>
      </c>
      <c r="BJ136" s="45" t="s">
        <v>1094</v>
      </c>
      <c r="BK136" s="45" t="s">
        <v>57</v>
      </c>
      <c r="BM136" s="48">
        <v>16926.46</v>
      </c>
      <c r="BP136" s="48">
        <v>0</v>
      </c>
      <c r="BQ136" s="45" t="s">
        <v>1</v>
      </c>
      <c r="BR136" s="45" t="s">
        <v>1312</v>
      </c>
      <c r="BS136" s="45" t="s">
        <v>1583</v>
      </c>
      <c r="BT136" s="45" t="s">
        <v>2353</v>
      </c>
      <c r="BU136" s="45" t="s">
        <v>244</v>
      </c>
      <c r="BW136" s="48">
        <v>871.6</v>
      </c>
    </row>
    <row r="137" spans="1:75" x14ac:dyDescent="0.3">
      <c r="A137" s="45" t="s">
        <v>1287</v>
      </c>
      <c r="B137" s="45" t="s">
        <v>1512</v>
      </c>
      <c r="C137" s="45" t="s">
        <v>1064</v>
      </c>
      <c r="D137" s="45" t="s">
        <v>311</v>
      </c>
      <c r="E137" s="45" t="s">
        <v>2</v>
      </c>
      <c r="F137" s="45"/>
      <c r="H137" s="1">
        <v>100000</v>
      </c>
      <c r="I137" s="2" t="s">
        <v>1</v>
      </c>
      <c r="J137" s="2" t="s">
        <v>505</v>
      </c>
      <c r="K137" s="2" t="s">
        <v>780</v>
      </c>
      <c r="L137" s="45" t="s">
        <v>1240</v>
      </c>
      <c r="M137" s="2" t="s">
        <v>70</v>
      </c>
      <c r="O137" s="48">
        <v>0</v>
      </c>
      <c r="R137" s="48">
        <v>8000000</v>
      </c>
      <c r="S137" s="45" t="s">
        <v>1</v>
      </c>
      <c r="T137" s="45" t="s">
        <v>499</v>
      </c>
      <c r="U137" s="45" t="s">
        <v>769</v>
      </c>
      <c r="V137" s="45" t="s">
        <v>1238</v>
      </c>
      <c r="W137" s="45" t="s">
        <v>63</v>
      </c>
      <c r="Y137" s="48">
        <v>0</v>
      </c>
      <c r="AB137" s="48">
        <v>479654</v>
      </c>
      <c r="AC137" s="45" t="s">
        <v>2</v>
      </c>
      <c r="AD137" s="45" t="s">
        <v>502</v>
      </c>
      <c r="AE137" s="45" t="s">
        <v>774</v>
      </c>
      <c r="AF137" s="45" t="s">
        <v>1099</v>
      </c>
      <c r="AG137" s="45" t="s">
        <v>66</v>
      </c>
      <c r="AI137" s="48">
        <v>0</v>
      </c>
      <c r="AL137" s="48">
        <v>0</v>
      </c>
      <c r="AM137" s="45" t="s">
        <v>2</v>
      </c>
      <c r="AN137" s="45" t="s">
        <v>497</v>
      </c>
      <c r="AO137" s="45" t="s">
        <v>766</v>
      </c>
      <c r="AP137" s="45" t="s">
        <v>1084</v>
      </c>
      <c r="AQ137" s="45" t="s">
        <v>61</v>
      </c>
      <c r="AS137" s="48">
        <v>0</v>
      </c>
      <c r="AV137" s="48">
        <v>315056</v>
      </c>
      <c r="AW137" s="45" t="s">
        <v>1</v>
      </c>
      <c r="AX137" s="45" t="s">
        <v>2622</v>
      </c>
      <c r="AY137" s="45" t="s">
        <v>764</v>
      </c>
      <c r="AZ137" s="45" t="s">
        <v>1237</v>
      </c>
      <c r="BA137" s="45" t="s">
        <v>56</v>
      </c>
      <c r="BC137" s="48">
        <v>0</v>
      </c>
      <c r="BF137" s="48">
        <v>8929824</v>
      </c>
      <c r="BG137" s="45" t="s">
        <v>1</v>
      </c>
      <c r="BH137" s="45" t="s">
        <v>496</v>
      </c>
      <c r="BI137" s="45" t="s">
        <v>1600</v>
      </c>
      <c r="BJ137" s="45" t="s">
        <v>2088</v>
      </c>
      <c r="BK137" s="45" t="s">
        <v>145</v>
      </c>
      <c r="BM137" s="48">
        <v>0</v>
      </c>
      <c r="BP137" s="48">
        <v>0</v>
      </c>
      <c r="BQ137" s="45" t="s">
        <v>1</v>
      </c>
      <c r="BR137" s="45" t="s">
        <v>1314</v>
      </c>
      <c r="BS137" s="45" t="s">
        <v>1586</v>
      </c>
      <c r="BT137" s="45" t="s">
        <v>2355</v>
      </c>
      <c r="BU137" s="45" t="s">
        <v>245</v>
      </c>
      <c r="BW137" s="48">
        <v>0</v>
      </c>
    </row>
    <row r="138" spans="1:75" x14ac:dyDescent="0.3">
      <c r="A138" s="45" t="s">
        <v>1287</v>
      </c>
      <c r="B138" s="45" t="s">
        <v>1514</v>
      </c>
      <c r="C138" s="45" t="s">
        <v>2096</v>
      </c>
      <c r="D138" s="45" t="s">
        <v>20</v>
      </c>
      <c r="E138" s="45" t="s">
        <v>2</v>
      </c>
      <c r="F138" s="45"/>
      <c r="H138" s="1">
        <v>0</v>
      </c>
      <c r="I138" s="2" t="s">
        <v>1</v>
      </c>
      <c r="J138" s="2" t="s">
        <v>506</v>
      </c>
      <c r="K138" s="2" t="s">
        <v>781</v>
      </c>
      <c r="L138" s="45" t="s">
        <v>1241</v>
      </c>
      <c r="M138" s="2" t="s">
        <v>71</v>
      </c>
      <c r="O138" s="48">
        <v>0</v>
      </c>
      <c r="R138" s="48">
        <v>0</v>
      </c>
      <c r="S138" s="45" t="s">
        <v>2</v>
      </c>
      <c r="T138" s="45" t="s">
        <v>499</v>
      </c>
      <c r="U138" s="45" t="s">
        <v>770</v>
      </c>
      <c r="V138" s="45" t="s">
        <v>1096</v>
      </c>
      <c r="W138" s="45" t="s">
        <v>63</v>
      </c>
      <c r="Y138" s="48">
        <v>0</v>
      </c>
      <c r="AB138" s="48">
        <v>550097</v>
      </c>
      <c r="AC138" s="45" t="s">
        <v>2</v>
      </c>
      <c r="AD138" s="45" t="s">
        <v>502</v>
      </c>
      <c r="AE138" s="45" t="s">
        <v>775</v>
      </c>
      <c r="AF138" s="45" t="s">
        <v>1100</v>
      </c>
      <c r="AG138" s="45" t="s">
        <v>67</v>
      </c>
      <c r="AI138" s="48">
        <v>0</v>
      </c>
      <c r="AL138" s="48">
        <v>0</v>
      </c>
      <c r="AM138" s="45" t="s">
        <v>2</v>
      </c>
      <c r="AN138" s="45" t="s">
        <v>497</v>
      </c>
      <c r="AO138" s="45" t="s">
        <v>766</v>
      </c>
      <c r="AP138" s="45" t="s">
        <v>1084</v>
      </c>
      <c r="AQ138" s="45" t="s">
        <v>57</v>
      </c>
      <c r="AS138" s="48">
        <v>0</v>
      </c>
      <c r="AV138" s="48">
        <v>4612861</v>
      </c>
      <c r="AW138" s="45" t="s">
        <v>2</v>
      </c>
      <c r="AX138" s="45" t="s">
        <v>2622</v>
      </c>
      <c r="AY138" s="45" t="s">
        <v>764</v>
      </c>
      <c r="AZ138" s="45" t="s">
        <v>1093</v>
      </c>
      <c r="BA138" s="45" t="s">
        <v>56</v>
      </c>
      <c r="BC138" s="48">
        <v>0</v>
      </c>
      <c r="BF138" s="48">
        <v>3000000</v>
      </c>
      <c r="BG138" s="45" t="s">
        <v>1</v>
      </c>
      <c r="BH138" s="45" t="s">
        <v>2710</v>
      </c>
      <c r="BI138" s="45" t="s">
        <v>1602</v>
      </c>
      <c r="BJ138" s="45" t="s">
        <v>2084</v>
      </c>
      <c r="BK138" s="45" t="s">
        <v>145</v>
      </c>
      <c r="BM138" s="48">
        <v>220135.2</v>
      </c>
      <c r="BP138" s="48">
        <v>0</v>
      </c>
      <c r="BQ138" s="45" t="s">
        <v>2</v>
      </c>
      <c r="BR138" s="45" t="s">
        <v>578</v>
      </c>
      <c r="BS138" s="45" t="s">
        <v>1585</v>
      </c>
      <c r="BT138" s="45" t="s">
        <v>2125</v>
      </c>
      <c r="BU138" s="45" t="s">
        <v>312</v>
      </c>
      <c r="BW138" s="48">
        <v>96857.49</v>
      </c>
    </row>
    <row r="139" spans="1:75" x14ac:dyDescent="0.3">
      <c r="A139" s="45" t="s">
        <v>1287</v>
      </c>
      <c r="B139" s="45" t="s">
        <v>1515</v>
      </c>
      <c r="C139" s="45" t="s">
        <v>2096</v>
      </c>
      <c r="D139" s="45" t="s">
        <v>353</v>
      </c>
      <c r="E139" s="45" t="s">
        <v>2</v>
      </c>
      <c r="F139" s="45"/>
      <c r="H139" s="1">
        <v>592919</v>
      </c>
      <c r="I139" s="2" t="s">
        <v>2</v>
      </c>
      <c r="J139" s="2" t="s">
        <v>507</v>
      </c>
      <c r="K139" s="2" t="s">
        <v>782</v>
      </c>
      <c r="L139" s="45" t="s">
        <v>1079</v>
      </c>
      <c r="M139" s="2" t="s">
        <v>64</v>
      </c>
      <c r="O139" s="48">
        <v>0</v>
      </c>
      <c r="R139" s="48">
        <v>0</v>
      </c>
      <c r="S139" s="45" t="s">
        <v>1</v>
      </c>
      <c r="T139" s="45" t="s">
        <v>500</v>
      </c>
      <c r="U139" s="45" t="s">
        <v>771</v>
      </c>
      <c r="V139" s="45" t="s">
        <v>1237</v>
      </c>
      <c r="W139" s="45" t="s">
        <v>57</v>
      </c>
      <c r="Y139" s="48">
        <v>0</v>
      </c>
      <c r="AB139" s="48">
        <v>250000</v>
      </c>
      <c r="AC139" s="45" t="s">
        <v>2</v>
      </c>
      <c r="AD139" s="45" t="s">
        <v>503</v>
      </c>
      <c r="AE139" s="45" t="s">
        <v>776</v>
      </c>
      <c r="AF139" s="45" t="s">
        <v>1101</v>
      </c>
      <c r="AG139" s="45" t="s">
        <v>68</v>
      </c>
      <c r="AI139" s="48">
        <v>0</v>
      </c>
      <c r="AL139" s="48">
        <v>0</v>
      </c>
      <c r="AM139" s="45" t="s">
        <v>2</v>
      </c>
      <c r="AN139" s="45" t="s">
        <v>497</v>
      </c>
      <c r="AO139" s="45" t="s">
        <v>766</v>
      </c>
      <c r="AP139" s="45" t="s">
        <v>1084</v>
      </c>
      <c r="AQ139" s="45" t="s">
        <v>58</v>
      </c>
      <c r="AS139" s="48">
        <v>0</v>
      </c>
      <c r="AV139" s="48">
        <v>2600000</v>
      </c>
      <c r="AW139" s="45" t="s">
        <v>1</v>
      </c>
      <c r="AX139" s="45" t="s">
        <v>2485</v>
      </c>
      <c r="AY139" s="45" t="s">
        <v>1599</v>
      </c>
      <c r="AZ139" s="45" t="s">
        <v>2084</v>
      </c>
      <c r="BA139" s="45" t="s">
        <v>145</v>
      </c>
      <c r="BC139" s="48">
        <v>0</v>
      </c>
      <c r="BF139" s="48">
        <v>0</v>
      </c>
      <c r="BG139" s="45" t="s">
        <v>2</v>
      </c>
      <c r="BH139" s="45" t="s">
        <v>497</v>
      </c>
      <c r="BI139" s="45" t="s">
        <v>2866</v>
      </c>
      <c r="BJ139" s="45" t="s">
        <v>2909</v>
      </c>
      <c r="BK139" s="45" t="s">
        <v>58</v>
      </c>
      <c r="BM139" s="48">
        <v>0</v>
      </c>
      <c r="BP139" s="48">
        <v>737297</v>
      </c>
      <c r="BQ139" s="45" t="s">
        <v>1</v>
      </c>
      <c r="BR139" s="45" t="s">
        <v>578</v>
      </c>
      <c r="BS139" s="45" t="s">
        <v>2891</v>
      </c>
      <c r="BT139" s="45" t="s">
        <v>2088</v>
      </c>
      <c r="BU139" s="45" t="s">
        <v>145</v>
      </c>
      <c r="BW139" s="48">
        <v>0</v>
      </c>
    </row>
    <row r="140" spans="1:75" x14ac:dyDescent="0.3">
      <c r="A140" s="45" t="s">
        <v>1287</v>
      </c>
      <c r="B140" s="45" t="s">
        <v>1516</v>
      </c>
      <c r="C140" s="45" t="s">
        <v>2097</v>
      </c>
      <c r="D140" s="45" t="s">
        <v>18</v>
      </c>
      <c r="E140" s="45" t="s">
        <v>2</v>
      </c>
      <c r="F140" s="45"/>
      <c r="H140" s="1">
        <v>4173595</v>
      </c>
      <c r="I140" s="2" t="s">
        <v>1</v>
      </c>
      <c r="J140" s="2" t="s">
        <v>508</v>
      </c>
      <c r="K140" s="2" t="s">
        <v>783</v>
      </c>
      <c r="L140" s="45" t="s">
        <v>1237</v>
      </c>
      <c r="M140" s="2" t="s">
        <v>72</v>
      </c>
      <c r="O140" s="48">
        <v>0</v>
      </c>
      <c r="R140" s="48">
        <v>0</v>
      </c>
      <c r="S140" s="45" t="s">
        <v>2</v>
      </c>
      <c r="T140" s="45" t="s">
        <v>500</v>
      </c>
      <c r="U140" s="45" t="s">
        <v>772</v>
      </c>
      <c r="V140" s="45" t="s">
        <v>1097</v>
      </c>
      <c r="W140" s="45" t="s">
        <v>57</v>
      </c>
      <c r="Y140" s="48">
        <v>0</v>
      </c>
      <c r="AB140" s="48">
        <v>667754</v>
      </c>
      <c r="AC140" s="45" t="s">
        <v>1</v>
      </c>
      <c r="AD140" s="45" t="s">
        <v>504</v>
      </c>
      <c r="AE140" s="45" t="s">
        <v>777</v>
      </c>
      <c r="AF140" s="45" t="s">
        <v>1240</v>
      </c>
      <c r="AG140" s="45" t="s">
        <v>69</v>
      </c>
      <c r="AI140" s="48">
        <v>0</v>
      </c>
      <c r="AL140" s="48">
        <v>0</v>
      </c>
      <c r="AM140" s="45" t="s">
        <v>2</v>
      </c>
      <c r="AN140" s="45" t="s">
        <v>497</v>
      </c>
      <c r="AO140" s="45" t="s">
        <v>2534</v>
      </c>
      <c r="AP140" s="45" t="s">
        <v>2604</v>
      </c>
      <c r="AQ140" s="45" t="s">
        <v>58</v>
      </c>
      <c r="AS140" s="48">
        <v>0</v>
      </c>
      <c r="AV140" s="48">
        <v>1935711</v>
      </c>
      <c r="AW140" s="45" t="s">
        <v>1</v>
      </c>
      <c r="AX140" s="45" t="s">
        <v>496</v>
      </c>
      <c r="AY140" s="45" t="s">
        <v>1600</v>
      </c>
      <c r="AZ140" s="45" t="s">
        <v>2369</v>
      </c>
      <c r="BA140" s="45" t="s">
        <v>57</v>
      </c>
      <c r="BC140" s="48">
        <v>0</v>
      </c>
      <c r="BF140" s="48">
        <v>0</v>
      </c>
      <c r="BG140" s="45" t="s">
        <v>1</v>
      </c>
      <c r="BH140" s="45" t="s">
        <v>497</v>
      </c>
      <c r="BI140" s="45" t="s">
        <v>2867</v>
      </c>
      <c r="BJ140" s="45" t="s">
        <v>2095</v>
      </c>
      <c r="BK140" s="45" t="s">
        <v>145</v>
      </c>
      <c r="BM140" s="48">
        <v>524974.06000000006</v>
      </c>
      <c r="BP140" s="48">
        <v>2852472</v>
      </c>
      <c r="BQ140" s="45" t="s">
        <v>1</v>
      </c>
      <c r="BR140" s="45" t="s">
        <v>578</v>
      </c>
      <c r="BS140" s="45" t="s">
        <v>1584</v>
      </c>
      <c r="BT140" s="45" t="s">
        <v>2079</v>
      </c>
      <c r="BU140" s="45" t="s">
        <v>145</v>
      </c>
      <c r="BW140" s="48">
        <v>5001063.67</v>
      </c>
    </row>
    <row r="141" spans="1:75" x14ac:dyDescent="0.3">
      <c r="A141" s="45" t="s">
        <v>469</v>
      </c>
      <c r="B141" s="45" t="s">
        <v>469</v>
      </c>
      <c r="C141" s="45" t="s">
        <v>2079</v>
      </c>
      <c r="D141" s="45" t="s">
        <v>145</v>
      </c>
      <c r="E141" s="45" t="s">
        <v>4</v>
      </c>
      <c r="F141" s="45"/>
      <c r="H141" s="1">
        <v>4184784</v>
      </c>
      <c r="I141" s="2" t="s">
        <v>1</v>
      </c>
      <c r="J141" s="2" t="s">
        <v>508</v>
      </c>
      <c r="K141" s="2" t="s">
        <v>783</v>
      </c>
      <c r="L141" s="45" t="s">
        <v>1230</v>
      </c>
      <c r="M141" s="2" t="s">
        <v>72</v>
      </c>
      <c r="O141" s="48">
        <v>0</v>
      </c>
      <c r="R141" s="48">
        <v>5200000</v>
      </c>
      <c r="S141" s="45" t="s">
        <v>2</v>
      </c>
      <c r="T141" s="45" t="s">
        <v>501</v>
      </c>
      <c r="U141" s="45" t="s">
        <v>773</v>
      </c>
      <c r="V141" s="45" t="s">
        <v>1098</v>
      </c>
      <c r="W141" s="45" t="s">
        <v>65</v>
      </c>
      <c r="Y141" s="48">
        <v>0</v>
      </c>
      <c r="AB141" s="48">
        <v>24852</v>
      </c>
      <c r="AC141" s="45" t="s">
        <v>1</v>
      </c>
      <c r="AD141" s="45" t="s">
        <v>504</v>
      </c>
      <c r="AE141" s="45" t="s">
        <v>778</v>
      </c>
      <c r="AF141" s="45" t="s">
        <v>1240</v>
      </c>
      <c r="AG141" s="45" t="s">
        <v>67</v>
      </c>
      <c r="AI141" s="48">
        <v>0</v>
      </c>
      <c r="AL141" s="48">
        <v>0</v>
      </c>
      <c r="AM141" s="45" t="s">
        <v>2</v>
      </c>
      <c r="AN141" s="45" t="s">
        <v>497</v>
      </c>
      <c r="AO141" s="45" t="s">
        <v>2535</v>
      </c>
      <c r="AP141" s="45" t="s">
        <v>2605</v>
      </c>
      <c r="AQ141" s="45" t="s">
        <v>58</v>
      </c>
      <c r="AS141" s="48">
        <v>0</v>
      </c>
      <c r="AV141" s="48">
        <v>0</v>
      </c>
      <c r="AW141" s="45" t="s">
        <v>2</v>
      </c>
      <c r="AX141" s="45" t="s">
        <v>496</v>
      </c>
      <c r="AY141" s="45" t="s">
        <v>765</v>
      </c>
      <c r="AZ141" s="45" t="s">
        <v>1094</v>
      </c>
      <c r="BA141" s="45" t="s">
        <v>57</v>
      </c>
      <c r="BC141" s="48">
        <v>0</v>
      </c>
      <c r="BF141" s="48">
        <v>8500000</v>
      </c>
      <c r="BG141" s="45" t="s">
        <v>1</v>
      </c>
      <c r="BH141" s="45" t="s">
        <v>497</v>
      </c>
      <c r="BI141" s="45" t="s">
        <v>2868</v>
      </c>
      <c r="BJ141" s="45" t="s">
        <v>2088</v>
      </c>
      <c r="BK141" s="45" t="s">
        <v>145</v>
      </c>
      <c r="BM141" s="48">
        <v>0</v>
      </c>
      <c r="BP141" s="48">
        <v>6000000</v>
      </c>
      <c r="BQ141" s="45" t="s">
        <v>2</v>
      </c>
      <c r="BR141" s="45" t="s">
        <v>1316</v>
      </c>
      <c r="BS141" s="45" t="s">
        <v>762</v>
      </c>
      <c r="BT141" s="45" t="s">
        <v>1092</v>
      </c>
      <c r="BU141" s="45" t="s">
        <v>54</v>
      </c>
      <c r="BW141" s="48">
        <v>0</v>
      </c>
    </row>
    <row r="142" spans="1:75" x14ac:dyDescent="0.3">
      <c r="A142" s="45" t="s">
        <v>469</v>
      </c>
      <c r="B142" s="45" t="s">
        <v>1517</v>
      </c>
      <c r="C142" s="45" t="s">
        <v>2079</v>
      </c>
      <c r="D142" s="45" t="s">
        <v>145</v>
      </c>
      <c r="E142" s="45" t="s">
        <v>1</v>
      </c>
      <c r="F142" s="45"/>
      <c r="H142" s="1">
        <v>0</v>
      </c>
      <c r="I142" s="2" t="s">
        <v>2</v>
      </c>
      <c r="J142" s="2" t="s">
        <v>508</v>
      </c>
      <c r="K142" s="2" t="s">
        <v>784</v>
      </c>
      <c r="L142" s="45" t="s">
        <v>1103</v>
      </c>
      <c r="M142" s="2" t="s">
        <v>73</v>
      </c>
      <c r="O142" s="48">
        <v>0</v>
      </c>
      <c r="R142" s="48">
        <v>0</v>
      </c>
      <c r="S142" s="45" t="s">
        <v>2</v>
      </c>
      <c r="T142" s="45" t="s">
        <v>502</v>
      </c>
      <c r="U142" s="45" t="s">
        <v>774</v>
      </c>
      <c r="V142" s="45" t="s">
        <v>1099</v>
      </c>
      <c r="W142" s="45" t="s">
        <v>66</v>
      </c>
      <c r="Y142" s="48">
        <v>0</v>
      </c>
      <c r="AB142" s="48">
        <v>0</v>
      </c>
      <c r="AC142" s="45" t="s">
        <v>2</v>
      </c>
      <c r="AD142" s="45" t="s">
        <v>504</v>
      </c>
      <c r="AE142" s="45" t="s">
        <v>779</v>
      </c>
      <c r="AF142" s="45" t="s">
        <v>1102</v>
      </c>
      <c r="AG142" s="45" t="s">
        <v>68</v>
      </c>
      <c r="AI142" s="48">
        <v>0</v>
      </c>
      <c r="AL142" s="48">
        <v>10000000</v>
      </c>
      <c r="AM142" s="45" t="s">
        <v>2</v>
      </c>
      <c r="AN142" s="45" t="s">
        <v>497</v>
      </c>
      <c r="AO142" s="45" t="s">
        <v>767</v>
      </c>
      <c r="AP142" s="45" t="s">
        <v>1085</v>
      </c>
      <c r="AQ142" s="45" t="s">
        <v>60</v>
      </c>
      <c r="AS142" s="48">
        <v>0</v>
      </c>
      <c r="AV142" s="48">
        <v>3000000</v>
      </c>
      <c r="AW142" s="45" t="s">
        <v>1</v>
      </c>
      <c r="AX142" s="45" t="s">
        <v>2710</v>
      </c>
      <c r="AY142" s="45" t="s">
        <v>1602</v>
      </c>
      <c r="AZ142" s="45" t="s">
        <v>2084</v>
      </c>
      <c r="BA142" s="45" t="s">
        <v>145</v>
      </c>
      <c r="BC142" s="48">
        <v>0</v>
      </c>
      <c r="BF142" s="48">
        <v>110000</v>
      </c>
      <c r="BG142" s="45" t="s">
        <v>2</v>
      </c>
      <c r="BH142" s="45" t="s">
        <v>2623</v>
      </c>
      <c r="BI142" s="45" t="s">
        <v>768</v>
      </c>
      <c r="BJ142" s="45" t="s">
        <v>1095</v>
      </c>
      <c r="BK142" s="45" t="s">
        <v>62</v>
      </c>
      <c r="BM142" s="48">
        <v>0</v>
      </c>
      <c r="BP142" s="48">
        <v>6145647</v>
      </c>
      <c r="BQ142" s="45" t="s">
        <v>1</v>
      </c>
      <c r="BR142" s="45" t="s">
        <v>1316</v>
      </c>
      <c r="BS142" s="45" t="s">
        <v>1587</v>
      </c>
      <c r="BT142" s="45" t="s">
        <v>2088</v>
      </c>
      <c r="BU142" s="45" t="s">
        <v>145</v>
      </c>
      <c r="BW142" s="48">
        <v>0</v>
      </c>
    </row>
    <row r="143" spans="1:75" x14ac:dyDescent="0.3">
      <c r="A143" s="45" t="s">
        <v>469</v>
      </c>
      <c r="B143" s="45" t="s">
        <v>469</v>
      </c>
      <c r="C143" s="45" t="s">
        <v>2082</v>
      </c>
      <c r="D143" s="45" t="s">
        <v>145</v>
      </c>
      <c r="E143" s="45" t="s">
        <v>4</v>
      </c>
      <c r="F143" s="45"/>
      <c r="H143" s="1">
        <v>0</v>
      </c>
      <c r="I143" s="2" t="s">
        <v>2</v>
      </c>
      <c r="J143" s="2" t="s">
        <v>509</v>
      </c>
      <c r="K143" s="2" t="s">
        <v>785</v>
      </c>
      <c r="L143" s="45" t="s">
        <v>1082</v>
      </c>
      <c r="M143" s="2" t="s">
        <v>74</v>
      </c>
      <c r="O143" s="48">
        <v>0</v>
      </c>
      <c r="R143" s="48">
        <v>0</v>
      </c>
      <c r="S143" s="45" t="s">
        <v>2</v>
      </c>
      <c r="T143" s="45" t="s">
        <v>502</v>
      </c>
      <c r="U143" s="45" t="s">
        <v>775</v>
      </c>
      <c r="V143" s="45" t="s">
        <v>1100</v>
      </c>
      <c r="W143" s="45" t="s">
        <v>67</v>
      </c>
      <c r="Y143" s="48">
        <v>0</v>
      </c>
      <c r="AB143" s="48">
        <v>294342</v>
      </c>
      <c r="AC143" s="45" t="s">
        <v>1</v>
      </c>
      <c r="AD143" s="45" t="s">
        <v>505</v>
      </c>
      <c r="AE143" s="45" t="s">
        <v>780</v>
      </c>
      <c r="AF143" s="45" t="s">
        <v>1240</v>
      </c>
      <c r="AG143" s="45" t="s">
        <v>70</v>
      </c>
      <c r="AI143" s="48">
        <v>0</v>
      </c>
      <c r="AL143" s="48">
        <v>0</v>
      </c>
      <c r="AM143" s="45" t="s">
        <v>2</v>
      </c>
      <c r="AN143" s="45" t="s">
        <v>497</v>
      </c>
      <c r="AO143" s="45" t="s">
        <v>2667</v>
      </c>
      <c r="AP143" s="45" t="s">
        <v>2703</v>
      </c>
      <c r="AQ143" s="45" t="s">
        <v>58</v>
      </c>
      <c r="AS143" s="48">
        <v>0</v>
      </c>
      <c r="AV143" s="48">
        <v>0</v>
      </c>
      <c r="AW143" s="45" t="s">
        <v>2</v>
      </c>
      <c r="AX143" s="45" t="s">
        <v>497</v>
      </c>
      <c r="AY143" s="45" t="s">
        <v>766</v>
      </c>
      <c r="AZ143" s="45" t="s">
        <v>1084</v>
      </c>
      <c r="BA143" s="45" t="s">
        <v>53</v>
      </c>
      <c r="BC143" s="48">
        <v>0</v>
      </c>
      <c r="BF143" s="48">
        <v>2000000</v>
      </c>
      <c r="BG143" s="45" t="s">
        <v>1</v>
      </c>
      <c r="BH143" s="45" t="s">
        <v>2624</v>
      </c>
      <c r="BI143" s="45" t="s">
        <v>1608</v>
      </c>
      <c r="BJ143" s="45" t="s">
        <v>2095</v>
      </c>
      <c r="BK143" s="45" t="s">
        <v>145</v>
      </c>
      <c r="BM143" s="48">
        <v>0</v>
      </c>
      <c r="BP143" s="48">
        <v>3895584.89</v>
      </c>
      <c r="BQ143" s="45" t="s">
        <v>2</v>
      </c>
      <c r="BR143" s="45" t="s">
        <v>1318</v>
      </c>
      <c r="BS143" s="45" t="s">
        <v>1599</v>
      </c>
      <c r="BT143" s="45" t="s">
        <v>2126</v>
      </c>
      <c r="BU143" s="45" t="s">
        <v>57</v>
      </c>
      <c r="BW143" s="48">
        <v>0</v>
      </c>
    </row>
    <row r="144" spans="1:75" x14ac:dyDescent="0.3">
      <c r="A144" s="45" t="s">
        <v>469</v>
      </c>
      <c r="B144" s="45" t="s">
        <v>469</v>
      </c>
      <c r="C144" s="45" t="s">
        <v>145</v>
      </c>
      <c r="D144" s="45" t="s">
        <v>145</v>
      </c>
      <c r="E144" s="45" t="s">
        <v>1</v>
      </c>
      <c r="F144" s="45"/>
      <c r="H144" s="1">
        <v>2000000</v>
      </c>
      <c r="I144" s="2" t="s">
        <v>2</v>
      </c>
      <c r="J144" s="2" t="s">
        <v>510</v>
      </c>
      <c r="K144" s="2" t="s">
        <v>786</v>
      </c>
      <c r="L144" s="45" t="s">
        <v>1104</v>
      </c>
      <c r="M144" s="2" t="s">
        <v>67</v>
      </c>
      <c r="O144" s="48">
        <v>0</v>
      </c>
      <c r="R144" s="48">
        <v>250000</v>
      </c>
      <c r="S144" s="45" t="s">
        <v>2</v>
      </c>
      <c r="T144" s="45" t="s">
        <v>503</v>
      </c>
      <c r="U144" s="45" t="s">
        <v>776</v>
      </c>
      <c r="V144" s="45" t="s">
        <v>1101</v>
      </c>
      <c r="W144" s="45" t="s">
        <v>68</v>
      </c>
      <c r="Y144" s="48">
        <v>0</v>
      </c>
      <c r="AB144" s="48">
        <v>0</v>
      </c>
      <c r="AC144" s="45" t="s">
        <v>1</v>
      </c>
      <c r="AD144" s="45" t="s">
        <v>1340</v>
      </c>
      <c r="AE144" s="45" t="s">
        <v>781</v>
      </c>
      <c r="AF144" s="45" t="s">
        <v>1241</v>
      </c>
      <c r="AG144" s="45" t="s">
        <v>71</v>
      </c>
      <c r="AI144" s="48">
        <v>0</v>
      </c>
      <c r="AL144" s="48">
        <v>110000</v>
      </c>
      <c r="AM144" s="45" t="s">
        <v>2</v>
      </c>
      <c r="AN144" s="45" t="s">
        <v>2623</v>
      </c>
      <c r="AO144" s="45" t="s">
        <v>768</v>
      </c>
      <c r="AP144" s="45" t="s">
        <v>1095</v>
      </c>
      <c r="AQ144" s="45" t="s">
        <v>62</v>
      </c>
      <c r="AS144" s="48">
        <v>0</v>
      </c>
      <c r="AV144" s="48">
        <v>0</v>
      </c>
      <c r="AW144" s="45" t="s">
        <v>2</v>
      </c>
      <c r="AX144" s="45" t="s">
        <v>497</v>
      </c>
      <c r="AY144" s="45" t="s">
        <v>766</v>
      </c>
      <c r="AZ144" s="45" t="s">
        <v>1084</v>
      </c>
      <c r="BA144" s="45" t="s">
        <v>59</v>
      </c>
      <c r="BC144" s="48">
        <v>0</v>
      </c>
      <c r="BF144" s="48">
        <v>7500000</v>
      </c>
      <c r="BG144" s="45" t="s">
        <v>4</v>
      </c>
      <c r="BH144" s="45" t="s">
        <v>1320</v>
      </c>
      <c r="BI144" s="45" t="s">
        <v>1617</v>
      </c>
      <c r="BJ144" s="45" t="s">
        <v>2910</v>
      </c>
      <c r="BK144" s="45" t="s">
        <v>356</v>
      </c>
      <c r="BM144" s="48">
        <v>0</v>
      </c>
      <c r="BP144" s="48">
        <v>7877140.2300000004</v>
      </c>
      <c r="BQ144" s="45" t="s">
        <v>1</v>
      </c>
      <c r="BR144" s="45" t="s">
        <v>496</v>
      </c>
      <c r="BS144" s="45" t="s">
        <v>1600</v>
      </c>
      <c r="BT144" s="45" t="s">
        <v>2369</v>
      </c>
      <c r="BU144" s="45" t="s">
        <v>57</v>
      </c>
      <c r="BW144" s="48">
        <v>0</v>
      </c>
    </row>
    <row r="145" spans="1:75" x14ac:dyDescent="0.3">
      <c r="A145" s="45" t="s">
        <v>469</v>
      </c>
      <c r="B145" s="45" t="s">
        <v>1518</v>
      </c>
      <c r="C145" s="45" t="s">
        <v>1067</v>
      </c>
      <c r="D145" s="45" t="s">
        <v>22</v>
      </c>
      <c r="E145" s="45" t="s">
        <v>2</v>
      </c>
      <c r="F145" s="45"/>
      <c r="H145" s="1">
        <v>322326</v>
      </c>
      <c r="I145" s="2" t="s">
        <v>2</v>
      </c>
      <c r="J145" s="2" t="s">
        <v>511</v>
      </c>
      <c r="K145" s="2" t="s">
        <v>787</v>
      </c>
      <c r="L145" s="45" t="s">
        <v>1105</v>
      </c>
      <c r="M145" s="2" t="s">
        <v>75</v>
      </c>
      <c r="O145" s="48">
        <v>0</v>
      </c>
      <c r="R145" s="48">
        <v>12606</v>
      </c>
      <c r="S145" s="45" t="s">
        <v>1</v>
      </c>
      <c r="T145" s="45" t="s">
        <v>504</v>
      </c>
      <c r="U145" s="45" t="s">
        <v>777</v>
      </c>
      <c r="V145" s="45" t="s">
        <v>1240</v>
      </c>
      <c r="W145" s="45" t="s">
        <v>69</v>
      </c>
      <c r="Y145" s="48">
        <v>0</v>
      </c>
      <c r="AB145" s="48">
        <v>592919</v>
      </c>
      <c r="AC145" s="45" t="s">
        <v>2</v>
      </c>
      <c r="AD145" s="45" t="s">
        <v>507</v>
      </c>
      <c r="AE145" s="45" t="s">
        <v>782</v>
      </c>
      <c r="AF145" s="45" t="s">
        <v>1079</v>
      </c>
      <c r="AG145" s="45" t="s">
        <v>64</v>
      </c>
      <c r="AI145" s="48">
        <v>0</v>
      </c>
      <c r="AL145" s="48">
        <v>2000000</v>
      </c>
      <c r="AM145" s="45" t="s">
        <v>1</v>
      </c>
      <c r="AN145" s="45" t="s">
        <v>2624</v>
      </c>
      <c r="AO145" s="45" t="s">
        <v>1608</v>
      </c>
      <c r="AP145" s="45" t="s">
        <v>2095</v>
      </c>
      <c r="AQ145" s="45" t="s">
        <v>145</v>
      </c>
      <c r="AS145" s="48">
        <v>128347.26</v>
      </c>
      <c r="AV145" s="48">
        <v>0</v>
      </c>
      <c r="AW145" s="45" t="s">
        <v>2</v>
      </c>
      <c r="AX145" s="45" t="s">
        <v>497</v>
      </c>
      <c r="AY145" s="45" t="s">
        <v>766</v>
      </c>
      <c r="AZ145" s="45" t="s">
        <v>1084</v>
      </c>
      <c r="BA145" s="45" t="s">
        <v>61</v>
      </c>
      <c r="BC145" s="48">
        <v>348486.33</v>
      </c>
      <c r="BF145" s="48">
        <v>434798</v>
      </c>
      <c r="BG145" s="45" t="s">
        <v>1</v>
      </c>
      <c r="BH145" s="45" t="s">
        <v>499</v>
      </c>
      <c r="BI145" s="45" t="s">
        <v>769</v>
      </c>
      <c r="BJ145" s="45" t="s">
        <v>1239</v>
      </c>
      <c r="BK145" s="45" t="s">
        <v>64</v>
      </c>
      <c r="BM145" s="48">
        <v>0</v>
      </c>
      <c r="BP145" s="48">
        <v>8273137.9900000002</v>
      </c>
      <c r="BQ145" s="45" t="s">
        <v>2</v>
      </c>
      <c r="BR145" s="45" t="s">
        <v>496</v>
      </c>
      <c r="BS145" s="45" t="s">
        <v>1600</v>
      </c>
      <c r="BT145" s="45" t="s">
        <v>2127</v>
      </c>
      <c r="BU145" s="45" t="s">
        <v>57</v>
      </c>
      <c r="BW145" s="48">
        <v>202923.64</v>
      </c>
    </row>
    <row r="146" spans="1:75" x14ac:dyDescent="0.3">
      <c r="A146" s="45" t="s">
        <v>1288</v>
      </c>
      <c r="B146" s="45" t="s">
        <v>1519</v>
      </c>
      <c r="C146" s="45" t="s">
        <v>2084</v>
      </c>
      <c r="D146" s="45" t="s">
        <v>145</v>
      </c>
      <c r="E146" s="45" t="s">
        <v>1</v>
      </c>
      <c r="F146" s="45"/>
      <c r="H146" s="1">
        <v>505796</v>
      </c>
      <c r="I146" s="2" t="s">
        <v>2</v>
      </c>
      <c r="J146" s="2" t="s">
        <v>512</v>
      </c>
      <c r="K146" s="2" t="s">
        <v>788</v>
      </c>
      <c r="L146" s="45" t="s">
        <v>1106</v>
      </c>
      <c r="M146" s="2" t="s">
        <v>76</v>
      </c>
      <c r="O146" s="48">
        <v>0</v>
      </c>
      <c r="R146" s="48">
        <v>15000</v>
      </c>
      <c r="S146" s="45" t="s">
        <v>1</v>
      </c>
      <c r="T146" s="45" t="s">
        <v>504</v>
      </c>
      <c r="U146" s="45" t="s">
        <v>778</v>
      </c>
      <c r="V146" s="45" t="s">
        <v>1240</v>
      </c>
      <c r="W146" s="45" t="s">
        <v>67</v>
      </c>
      <c r="Y146" s="48">
        <v>0</v>
      </c>
      <c r="AB146" s="48">
        <v>2000000</v>
      </c>
      <c r="AC146" s="45" t="s">
        <v>1</v>
      </c>
      <c r="AD146" s="45" t="s">
        <v>508</v>
      </c>
      <c r="AE146" s="45" t="s">
        <v>783</v>
      </c>
      <c r="AF146" s="45" t="s">
        <v>1237</v>
      </c>
      <c r="AG146" s="45" t="s">
        <v>72</v>
      </c>
      <c r="AI146" s="48">
        <v>0</v>
      </c>
      <c r="AL146" s="48">
        <v>0</v>
      </c>
      <c r="AM146" s="45" t="s">
        <v>1</v>
      </c>
      <c r="AN146" s="45" t="s">
        <v>499</v>
      </c>
      <c r="AO146" s="45" t="s">
        <v>769</v>
      </c>
      <c r="AP146" s="45" t="s">
        <v>1239</v>
      </c>
      <c r="AQ146" s="45" t="s">
        <v>64</v>
      </c>
      <c r="AS146" s="48">
        <v>0</v>
      </c>
      <c r="AV146" s="48">
        <v>0</v>
      </c>
      <c r="AW146" s="45" t="s">
        <v>2</v>
      </c>
      <c r="AX146" s="45" t="s">
        <v>497</v>
      </c>
      <c r="AY146" s="45" t="s">
        <v>766</v>
      </c>
      <c r="AZ146" s="45" t="s">
        <v>1084</v>
      </c>
      <c r="BA146" s="45" t="s">
        <v>57</v>
      </c>
      <c r="BC146" s="48">
        <v>0</v>
      </c>
      <c r="BF146" s="48">
        <v>1482463</v>
      </c>
      <c r="BG146" s="45" t="s">
        <v>1</v>
      </c>
      <c r="BH146" s="45" t="s">
        <v>499</v>
      </c>
      <c r="BI146" s="45" t="s">
        <v>769</v>
      </c>
      <c r="BJ146" s="45" t="s">
        <v>1238</v>
      </c>
      <c r="BK146" s="45" t="s">
        <v>63</v>
      </c>
      <c r="BM146" s="48">
        <v>0</v>
      </c>
      <c r="BP146" s="48">
        <v>0</v>
      </c>
      <c r="BQ146" s="45" t="s">
        <v>2</v>
      </c>
      <c r="BR146" s="45" t="s">
        <v>496</v>
      </c>
      <c r="BS146" s="45" t="s">
        <v>765</v>
      </c>
      <c r="BT146" s="45" t="s">
        <v>1094</v>
      </c>
      <c r="BU146" s="45" t="s">
        <v>57</v>
      </c>
      <c r="BW146" s="48">
        <v>0</v>
      </c>
    </row>
    <row r="147" spans="1:75" x14ac:dyDescent="0.3">
      <c r="A147" s="45" t="s">
        <v>1288</v>
      </c>
      <c r="B147" s="45" t="s">
        <v>1520</v>
      </c>
      <c r="C147" s="45" t="s">
        <v>2084</v>
      </c>
      <c r="D147" s="45" t="s">
        <v>145</v>
      </c>
      <c r="E147" s="45" t="s">
        <v>1</v>
      </c>
      <c r="F147" s="45"/>
      <c r="H147" s="1">
        <v>3183573</v>
      </c>
      <c r="I147" s="2" t="s">
        <v>2</v>
      </c>
      <c r="J147" s="2" t="s">
        <v>513</v>
      </c>
      <c r="K147" s="2" t="s">
        <v>789</v>
      </c>
      <c r="L147" s="45" t="s">
        <v>1107</v>
      </c>
      <c r="M147" s="2" t="s">
        <v>77</v>
      </c>
      <c r="O147" s="48">
        <v>0</v>
      </c>
      <c r="R147" s="48">
        <v>0</v>
      </c>
      <c r="S147" s="45" t="s">
        <v>2</v>
      </c>
      <c r="T147" s="45" t="s">
        <v>504</v>
      </c>
      <c r="U147" s="45" t="s">
        <v>779</v>
      </c>
      <c r="V147" s="45" t="s">
        <v>1102</v>
      </c>
      <c r="W147" s="45" t="s">
        <v>68</v>
      </c>
      <c r="Y147" s="48">
        <v>0</v>
      </c>
      <c r="AB147" s="48">
        <v>0</v>
      </c>
      <c r="AC147" s="45" t="s">
        <v>1</v>
      </c>
      <c r="AD147" s="45" t="s">
        <v>508</v>
      </c>
      <c r="AE147" s="45" t="s">
        <v>783</v>
      </c>
      <c r="AF147" s="45" t="s">
        <v>1230</v>
      </c>
      <c r="AG147" s="45" t="s">
        <v>72</v>
      </c>
      <c r="AI147" s="48">
        <v>0</v>
      </c>
      <c r="AL147" s="48">
        <v>0</v>
      </c>
      <c r="AM147" s="45" t="s">
        <v>1</v>
      </c>
      <c r="AN147" s="45" t="s">
        <v>499</v>
      </c>
      <c r="AO147" s="45" t="s">
        <v>769</v>
      </c>
      <c r="AP147" s="45" t="s">
        <v>1238</v>
      </c>
      <c r="AQ147" s="45" t="s">
        <v>63</v>
      </c>
      <c r="AS147" s="48">
        <v>0</v>
      </c>
      <c r="AV147" s="48">
        <v>0</v>
      </c>
      <c r="AW147" s="45" t="s">
        <v>2</v>
      </c>
      <c r="AX147" s="45" t="s">
        <v>497</v>
      </c>
      <c r="AY147" s="45" t="s">
        <v>766</v>
      </c>
      <c r="AZ147" s="45" t="s">
        <v>1084</v>
      </c>
      <c r="BA147" s="45" t="s">
        <v>58</v>
      </c>
      <c r="BC147" s="48">
        <v>0</v>
      </c>
      <c r="BF147" s="48">
        <v>1072670</v>
      </c>
      <c r="BG147" s="45" t="s">
        <v>2</v>
      </c>
      <c r="BH147" s="45" t="s">
        <v>2487</v>
      </c>
      <c r="BI147" s="45" t="s">
        <v>1617</v>
      </c>
      <c r="BJ147" s="45" t="s">
        <v>2128</v>
      </c>
      <c r="BK147" s="45" t="s">
        <v>64</v>
      </c>
      <c r="BM147" s="48">
        <v>0</v>
      </c>
      <c r="BP147" s="48">
        <v>3000000</v>
      </c>
      <c r="BQ147" s="45" t="s">
        <v>1</v>
      </c>
      <c r="BR147" s="45" t="s">
        <v>2710</v>
      </c>
      <c r="BS147" s="45" t="s">
        <v>1602</v>
      </c>
      <c r="BT147" s="45" t="s">
        <v>2084</v>
      </c>
      <c r="BU147" s="45" t="s">
        <v>145</v>
      </c>
      <c r="BW147" s="48">
        <v>0</v>
      </c>
    </row>
    <row r="148" spans="1:75" x14ac:dyDescent="0.3">
      <c r="A148" s="45" t="s">
        <v>1288</v>
      </c>
      <c r="B148" s="45" t="s">
        <v>1521</v>
      </c>
      <c r="C148" s="45" t="s">
        <v>2082</v>
      </c>
      <c r="D148" s="45" t="s">
        <v>145</v>
      </c>
      <c r="E148" s="45" t="s">
        <v>1</v>
      </c>
      <c r="F148" s="45"/>
      <c r="H148" s="1">
        <v>4755169</v>
      </c>
      <c r="I148" s="2" t="s">
        <v>2</v>
      </c>
      <c r="J148" s="2" t="s">
        <v>514</v>
      </c>
      <c r="K148" s="2" t="s">
        <v>790</v>
      </c>
      <c r="L148" s="45" t="s">
        <v>1107</v>
      </c>
      <c r="M148" s="2" t="s">
        <v>78</v>
      </c>
      <c r="O148" s="48">
        <v>0</v>
      </c>
      <c r="R148" s="48">
        <v>275000</v>
      </c>
      <c r="S148" s="45" t="s">
        <v>1</v>
      </c>
      <c r="T148" s="45" t="s">
        <v>505</v>
      </c>
      <c r="U148" s="45" t="s">
        <v>780</v>
      </c>
      <c r="V148" s="45" t="s">
        <v>1240</v>
      </c>
      <c r="W148" s="45" t="s">
        <v>70</v>
      </c>
      <c r="Y148" s="48">
        <v>0</v>
      </c>
      <c r="AB148" s="48">
        <v>0</v>
      </c>
      <c r="AC148" s="45" t="s">
        <v>2</v>
      </c>
      <c r="AD148" s="45" t="s">
        <v>508</v>
      </c>
      <c r="AE148" s="45" t="s">
        <v>784</v>
      </c>
      <c r="AF148" s="45" t="s">
        <v>1103</v>
      </c>
      <c r="AG148" s="45" t="s">
        <v>73</v>
      </c>
      <c r="AI148" s="48">
        <v>0</v>
      </c>
      <c r="AL148" s="48">
        <v>0</v>
      </c>
      <c r="AM148" s="45" t="s">
        <v>2</v>
      </c>
      <c r="AN148" s="45" t="s">
        <v>499</v>
      </c>
      <c r="AO148" s="45" t="s">
        <v>770</v>
      </c>
      <c r="AP148" s="45" t="s">
        <v>1096</v>
      </c>
      <c r="AQ148" s="45" t="s">
        <v>63</v>
      </c>
      <c r="AS148" s="48">
        <v>0</v>
      </c>
      <c r="AV148" s="48">
        <v>0</v>
      </c>
      <c r="AW148" s="45" t="s">
        <v>2</v>
      </c>
      <c r="AX148" s="45" t="s">
        <v>497</v>
      </c>
      <c r="AY148" s="45" t="s">
        <v>2534</v>
      </c>
      <c r="AZ148" s="45" t="s">
        <v>2604</v>
      </c>
      <c r="BA148" s="45" t="s">
        <v>58</v>
      </c>
      <c r="BC148" s="48">
        <v>0</v>
      </c>
      <c r="BF148" s="48">
        <v>3075000</v>
      </c>
      <c r="BG148" s="45" t="s">
        <v>1</v>
      </c>
      <c r="BH148" s="45" t="s">
        <v>2838</v>
      </c>
      <c r="BI148" s="45" t="s">
        <v>2869</v>
      </c>
      <c r="BJ148" s="45" t="s">
        <v>2367</v>
      </c>
      <c r="BK148" s="45" t="s">
        <v>357</v>
      </c>
      <c r="BM148" s="48">
        <v>0</v>
      </c>
      <c r="BP148" s="48">
        <v>2115457.7200000002</v>
      </c>
      <c r="BQ148" s="45" t="s">
        <v>2</v>
      </c>
      <c r="BR148" s="45" t="s">
        <v>497</v>
      </c>
      <c r="BS148" s="45" t="s">
        <v>1604</v>
      </c>
      <c r="BT148" s="45" t="s">
        <v>2114</v>
      </c>
      <c r="BU148" s="45" t="s">
        <v>58</v>
      </c>
      <c r="BW148" s="48">
        <v>0</v>
      </c>
    </row>
    <row r="149" spans="1:75" x14ac:dyDescent="0.3">
      <c r="A149" s="45" t="s">
        <v>2942</v>
      </c>
      <c r="B149" s="45" t="s">
        <v>2942</v>
      </c>
      <c r="C149" s="45" t="s">
        <v>1230</v>
      </c>
      <c r="D149" s="45" t="s">
        <v>28</v>
      </c>
      <c r="E149" s="45" t="s">
        <v>1</v>
      </c>
      <c r="F149" s="45"/>
      <c r="H149" s="1">
        <v>392208</v>
      </c>
      <c r="I149" s="2" t="s">
        <v>2</v>
      </c>
      <c r="J149" s="2" t="s">
        <v>515</v>
      </c>
      <c r="K149" s="2" t="s">
        <v>791</v>
      </c>
      <c r="L149" s="45" t="s">
        <v>1107</v>
      </c>
      <c r="M149" s="2" t="s">
        <v>79</v>
      </c>
      <c r="O149" s="48">
        <v>43373.62</v>
      </c>
      <c r="R149" s="48">
        <v>0</v>
      </c>
      <c r="S149" s="45" t="s">
        <v>1</v>
      </c>
      <c r="T149" s="45" t="s">
        <v>1340</v>
      </c>
      <c r="U149" s="45" t="s">
        <v>781</v>
      </c>
      <c r="V149" s="45" t="s">
        <v>1241</v>
      </c>
      <c r="W149" s="45" t="s">
        <v>71</v>
      </c>
      <c r="Y149" s="48">
        <v>3539.16</v>
      </c>
      <c r="AB149" s="48">
        <v>0</v>
      </c>
      <c r="AC149" s="45" t="s">
        <v>2</v>
      </c>
      <c r="AD149" s="45" t="s">
        <v>509</v>
      </c>
      <c r="AE149" s="45" t="s">
        <v>785</v>
      </c>
      <c r="AF149" s="45" t="s">
        <v>1082</v>
      </c>
      <c r="AG149" s="45" t="s">
        <v>74</v>
      </c>
      <c r="AI149" s="48">
        <v>0</v>
      </c>
      <c r="AL149" s="48">
        <v>0</v>
      </c>
      <c r="AM149" s="45" t="s">
        <v>2</v>
      </c>
      <c r="AN149" s="45" t="s">
        <v>501</v>
      </c>
      <c r="AO149" s="45" t="s">
        <v>773</v>
      </c>
      <c r="AP149" s="45" t="s">
        <v>1098</v>
      </c>
      <c r="AQ149" s="45" t="s">
        <v>65</v>
      </c>
      <c r="AS149" s="48">
        <v>0</v>
      </c>
      <c r="AV149" s="48">
        <v>0</v>
      </c>
      <c r="AW149" s="45" t="s">
        <v>2</v>
      </c>
      <c r="AX149" s="45" t="s">
        <v>497</v>
      </c>
      <c r="AY149" s="45" t="s">
        <v>2535</v>
      </c>
      <c r="AZ149" s="45" t="s">
        <v>2605</v>
      </c>
      <c r="BA149" s="45" t="s">
        <v>58</v>
      </c>
      <c r="BC149" s="48">
        <v>0</v>
      </c>
      <c r="BF149" s="48">
        <v>250000</v>
      </c>
      <c r="BG149" s="45" t="s">
        <v>1</v>
      </c>
      <c r="BH149" s="45" t="s">
        <v>2838</v>
      </c>
      <c r="BI149" s="45" t="s">
        <v>2870</v>
      </c>
      <c r="BJ149" s="45" t="s">
        <v>2367</v>
      </c>
      <c r="BK149" s="45" t="s">
        <v>358</v>
      </c>
      <c r="BM149" s="48">
        <v>0</v>
      </c>
      <c r="BP149" s="48">
        <v>0</v>
      </c>
      <c r="BQ149" s="45" t="s">
        <v>1</v>
      </c>
      <c r="BR149" s="45" t="s">
        <v>497</v>
      </c>
      <c r="BS149" s="45" t="s">
        <v>767</v>
      </c>
      <c r="BT149" s="45" t="s">
        <v>2095</v>
      </c>
      <c r="BU149" s="45" t="s">
        <v>145</v>
      </c>
      <c r="BW149" s="48">
        <v>0</v>
      </c>
    </row>
    <row r="150" spans="1:75" x14ac:dyDescent="0.3">
      <c r="A150" s="45" t="s">
        <v>1289</v>
      </c>
      <c r="B150" s="45" t="s">
        <v>1289</v>
      </c>
      <c r="C150" s="45" t="s">
        <v>2098</v>
      </c>
      <c r="D150" s="45" t="s">
        <v>18</v>
      </c>
      <c r="E150" s="45" t="s">
        <v>4</v>
      </c>
      <c r="F150" s="45"/>
      <c r="H150" s="1">
        <v>2000000</v>
      </c>
      <c r="I150" s="2" t="s">
        <v>2</v>
      </c>
      <c r="J150" s="2" t="s">
        <v>516</v>
      </c>
      <c r="K150" s="2" t="s">
        <v>792</v>
      </c>
      <c r="L150" s="45" t="s">
        <v>1053</v>
      </c>
      <c r="M150" s="2" t="s">
        <v>80</v>
      </c>
      <c r="O150" s="48">
        <v>0</v>
      </c>
      <c r="R150" s="48">
        <v>592919</v>
      </c>
      <c r="S150" s="45" t="s">
        <v>2</v>
      </c>
      <c r="T150" s="45" t="s">
        <v>507</v>
      </c>
      <c r="U150" s="45" t="s">
        <v>782</v>
      </c>
      <c r="V150" s="45" t="s">
        <v>1079</v>
      </c>
      <c r="W150" s="45" t="s">
        <v>64</v>
      </c>
      <c r="Y150" s="48">
        <v>0</v>
      </c>
      <c r="AB150" s="48">
        <v>1393500</v>
      </c>
      <c r="AC150" s="45" t="s">
        <v>2</v>
      </c>
      <c r="AD150" s="45" t="s">
        <v>2487</v>
      </c>
      <c r="AE150" s="45" t="s">
        <v>786</v>
      </c>
      <c r="AF150" s="45" t="s">
        <v>1104</v>
      </c>
      <c r="AG150" s="45" t="s">
        <v>67</v>
      </c>
      <c r="AI150" s="48">
        <v>0</v>
      </c>
      <c r="AL150" s="48">
        <v>476421</v>
      </c>
      <c r="AM150" s="45" t="s">
        <v>2</v>
      </c>
      <c r="AN150" s="45" t="s">
        <v>502</v>
      </c>
      <c r="AO150" s="45" t="s">
        <v>774</v>
      </c>
      <c r="AP150" s="45" t="s">
        <v>1099</v>
      </c>
      <c r="AQ150" s="45" t="s">
        <v>66</v>
      </c>
      <c r="AS150" s="48">
        <v>0</v>
      </c>
      <c r="AV150" s="48">
        <v>0</v>
      </c>
      <c r="AW150" s="45" t="s">
        <v>2</v>
      </c>
      <c r="AX150" s="45" t="s">
        <v>497</v>
      </c>
      <c r="AY150" s="45" t="s">
        <v>2667</v>
      </c>
      <c r="AZ150" s="45" t="s">
        <v>2703</v>
      </c>
      <c r="BA150" s="45" t="s">
        <v>58</v>
      </c>
      <c r="BC150" s="48">
        <v>0</v>
      </c>
      <c r="BF150" s="48">
        <v>0</v>
      </c>
      <c r="BG150" s="45" t="s">
        <v>1</v>
      </c>
      <c r="BH150" s="45" t="s">
        <v>2711</v>
      </c>
      <c r="BI150" s="45" t="s">
        <v>1622</v>
      </c>
      <c r="BJ150" s="45" t="s">
        <v>2358</v>
      </c>
      <c r="BK150" s="45" t="s">
        <v>313</v>
      </c>
      <c r="BM150" s="48">
        <v>0</v>
      </c>
      <c r="BP150" s="48">
        <v>8500000</v>
      </c>
      <c r="BQ150" s="45" t="s">
        <v>1</v>
      </c>
      <c r="BR150" s="45" t="s">
        <v>497</v>
      </c>
      <c r="BS150" s="45" t="s">
        <v>1603</v>
      </c>
      <c r="BT150" s="45" t="s">
        <v>2088</v>
      </c>
      <c r="BU150" s="45" t="s">
        <v>145</v>
      </c>
      <c r="BW150" s="48">
        <v>4181940</v>
      </c>
    </row>
    <row r="151" spans="1:75" x14ac:dyDescent="0.3">
      <c r="A151" s="45" t="s">
        <v>1290</v>
      </c>
      <c r="B151" s="45" t="s">
        <v>1290</v>
      </c>
      <c r="C151" s="45" t="s">
        <v>2351</v>
      </c>
      <c r="D151" s="45" t="s">
        <v>352</v>
      </c>
      <c r="E151" s="45" t="s">
        <v>1</v>
      </c>
      <c r="F151" s="45"/>
      <c r="H151" s="1">
        <v>0</v>
      </c>
      <c r="I151" s="2" t="s">
        <v>2</v>
      </c>
      <c r="J151" s="2" t="s">
        <v>517</v>
      </c>
      <c r="K151" s="2" t="s">
        <v>793</v>
      </c>
      <c r="L151" s="45" t="s">
        <v>1108</v>
      </c>
      <c r="M151" s="2" t="s">
        <v>81</v>
      </c>
      <c r="O151" s="48">
        <v>0</v>
      </c>
      <c r="R151" s="48">
        <v>3843601</v>
      </c>
      <c r="S151" s="45" t="s">
        <v>1</v>
      </c>
      <c r="T151" s="45" t="s">
        <v>508</v>
      </c>
      <c r="U151" s="45" t="s">
        <v>783</v>
      </c>
      <c r="V151" s="45" t="s">
        <v>1237</v>
      </c>
      <c r="W151" s="45" t="s">
        <v>72</v>
      </c>
      <c r="Y151" s="48">
        <v>0</v>
      </c>
      <c r="AB151" s="48">
        <v>315000</v>
      </c>
      <c r="AC151" s="45" t="s">
        <v>2</v>
      </c>
      <c r="AD151" s="45" t="s">
        <v>511</v>
      </c>
      <c r="AE151" s="45" t="s">
        <v>787</v>
      </c>
      <c r="AF151" s="45" t="s">
        <v>1105</v>
      </c>
      <c r="AG151" s="45" t="s">
        <v>75</v>
      </c>
      <c r="AI151" s="48">
        <v>0</v>
      </c>
      <c r="AL151" s="48">
        <v>521656</v>
      </c>
      <c r="AM151" s="45" t="s">
        <v>2</v>
      </c>
      <c r="AN151" s="45" t="s">
        <v>502</v>
      </c>
      <c r="AO151" s="45" t="s">
        <v>775</v>
      </c>
      <c r="AP151" s="45" t="s">
        <v>1100</v>
      </c>
      <c r="AQ151" s="45" t="s">
        <v>67</v>
      </c>
      <c r="AS151" s="48">
        <v>0</v>
      </c>
      <c r="AV151" s="48">
        <v>0</v>
      </c>
      <c r="AW151" s="45" t="s">
        <v>2</v>
      </c>
      <c r="AX151" s="45" t="s">
        <v>497</v>
      </c>
      <c r="AY151" s="45" t="s">
        <v>2743</v>
      </c>
      <c r="AZ151" s="45" t="s">
        <v>2824</v>
      </c>
      <c r="BA151" s="45" t="s">
        <v>58</v>
      </c>
      <c r="BC151" s="48">
        <v>0</v>
      </c>
      <c r="BF151" s="48">
        <v>3075000</v>
      </c>
      <c r="BG151" s="45" t="s">
        <v>1</v>
      </c>
      <c r="BH151" s="45" t="s">
        <v>649</v>
      </c>
      <c r="BI151" s="45" t="s">
        <v>2871</v>
      </c>
      <c r="BJ151" s="45" t="s">
        <v>2367</v>
      </c>
      <c r="BK151" s="45" t="s">
        <v>357</v>
      </c>
      <c r="BM151" s="48">
        <v>0</v>
      </c>
      <c r="BP151" s="48">
        <v>110000</v>
      </c>
      <c r="BQ151" s="45" t="s">
        <v>2</v>
      </c>
      <c r="BR151" s="45" t="s">
        <v>2623</v>
      </c>
      <c r="BS151" s="45" t="s">
        <v>768</v>
      </c>
      <c r="BT151" s="45" t="s">
        <v>1095</v>
      </c>
      <c r="BU151" s="45" t="s">
        <v>62</v>
      </c>
      <c r="BW151" s="48">
        <v>16192378.68</v>
      </c>
    </row>
    <row r="152" spans="1:75" x14ac:dyDescent="0.3">
      <c r="A152" s="45" t="s">
        <v>1290</v>
      </c>
      <c r="B152" s="45" t="s">
        <v>1290</v>
      </c>
      <c r="C152" s="45" t="s">
        <v>1234</v>
      </c>
      <c r="D152" s="45" t="s">
        <v>352</v>
      </c>
      <c r="E152" s="45" t="s">
        <v>1</v>
      </c>
      <c r="F152" s="45"/>
      <c r="H152" s="1">
        <v>0</v>
      </c>
      <c r="I152" s="2" t="s">
        <v>2</v>
      </c>
      <c r="J152" s="2" t="s">
        <v>517</v>
      </c>
      <c r="K152" s="2" t="s">
        <v>794</v>
      </c>
      <c r="L152" s="45" t="s">
        <v>1109</v>
      </c>
      <c r="M152" s="2" t="s">
        <v>81</v>
      </c>
      <c r="O152" s="48">
        <v>0</v>
      </c>
      <c r="R152" s="48">
        <v>4525000</v>
      </c>
      <c r="S152" s="45" t="s">
        <v>1</v>
      </c>
      <c r="T152" s="45" t="s">
        <v>508</v>
      </c>
      <c r="U152" s="45" t="s">
        <v>783</v>
      </c>
      <c r="V152" s="45" t="s">
        <v>1230</v>
      </c>
      <c r="W152" s="45" t="s">
        <v>72</v>
      </c>
      <c r="Y152" s="48">
        <v>0</v>
      </c>
      <c r="AB152" s="48">
        <v>505796</v>
      </c>
      <c r="AC152" s="45" t="s">
        <v>2</v>
      </c>
      <c r="AD152" s="45" t="s">
        <v>512</v>
      </c>
      <c r="AE152" s="45" t="s">
        <v>788</v>
      </c>
      <c r="AF152" s="45" t="s">
        <v>1106</v>
      </c>
      <c r="AG152" s="45" t="s">
        <v>76</v>
      </c>
      <c r="AI152" s="48">
        <v>0</v>
      </c>
      <c r="AL152" s="48">
        <v>1258240</v>
      </c>
      <c r="AM152" s="45" t="s">
        <v>2</v>
      </c>
      <c r="AN152" s="45" t="s">
        <v>503</v>
      </c>
      <c r="AO152" s="45" t="s">
        <v>776</v>
      </c>
      <c r="AP152" s="45" t="s">
        <v>1101</v>
      </c>
      <c r="AQ152" s="45" t="s">
        <v>68</v>
      </c>
      <c r="AS152" s="48">
        <v>0</v>
      </c>
      <c r="AV152" s="48">
        <v>0</v>
      </c>
      <c r="AW152" s="45" t="s">
        <v>2</v>
      </c>
      <c r="AX152" s="45" t="s">
        <v>497</v>
      </c>
      <c r="AY152" s="45" t="s">
        <v>767</v>
      </c>
      <c r="AZ152" s="45" t="s">
        <v>1085</v>
      </c>
      <c r="BA152" s="45" t="s">
        <v>60</v>
      </c>
      <c r="BC152" s="48">
        <v>0</v>
      </c>
      <c r="BF152" s="48">
        <v>250000</v>
      </c>
      <c r="BG152" s="45" t="s">
        <v>1</v>
      </c>
      <c r="BH152" s="45" t="s">
        <v>649</v>
      </c>
      <c r="BI152" s="45" t="s">
        <v>1623</v>
      </c>
      <c r="BJ152" s="45" t="s">
        <v>2367</v>
      </c>
      <c r="BK152" s="45" t="s">
        <v>358</v>
      </c>
      <c r="BM152" s="48">
        <v>0</v>
      </c>
      <c r="BP152" s="48">
        <v>2000000</v>
      </c>
      <c r="BQ152" s="45" t="s">
        <v>1</v>
      </c>
      <c r="BR152" s="45" t="s">
        <v>2915</v>
      </c>
      <c r="BS152" s="45" t="s">
        <v>1608</v>
      </c>
      <c r="BT152" s="45" t="s">
        <v>2095</v>
      </c>
      <c r="BU152" s="45" t="s">
        <v>145</v>
      </c>
      <c r="BW152" s="48">
        <v>12742779.85</v>
      </c>
    </row>
    <row r="153" spans="1:75" x14ac:dyDescent="0.3">
      <c r="A153" s="45" t="s">
        <v>1290</v>
      </c>
      <c r="B153" s="45" t="s">
        <v>1290</v>
      </c>
      <c r="C153" s="45" t="s">
        <v>2352</v>
      </c>
      <c r="D153" s="45" t="s">
        <v>352</v>
      </c>
      <c r="E153" s="45" t="s">
        <v>1</v>
      </c>
      <c r="F153" s="45"/>
      <c r="H153" s="1">
        <v>0</v>
      </c>
      <c r="I153" s="2" t="s">
        <v>2</v>
      </c>
      <c r="J153" s="2" t="s">
        <v>517</v>
      </c>
      <c r="K153" s="2" t="s">
        <v>795</v>
      </c>
      <c r="L153" s="45" t="s">
        <v>1110</v>
      </c>
      <c r="M153" s="2" t="s">
        <v>82</v>
      </c>
      <c r="O153" s="48">
        <v>0</v>
      </c>
      <c r="R153" s="48">
        <v>0</v>
      </c>
      <c r="S153" s="45" t="s">
        <v>2</v>
      </c>
      <c r="T153" s="45" t="s">
        <v>508</v>
      </c>
      <c r="U153" s="45" t="s">
        <v>784</v>
      </c>
      <c r="V153" s="45" t="s">
        <v>1103</v>
      </c>
      <c r="W153" s="45" t="s">
        <v>73</v>
      </c>
      <c r="Y153" s="48">
        <v>0</v>
      </c>
      <c r="AB153" s="48">
        <v>2000000</v>
      </c>
      <c r="AC153" s="45" t="s">
        <v>2</v>
      </c>
      <c r="AD153" s="45" t="s">
        <v>513</v>
      </c>
      <c r="AE153" s="45" t="s">
        <v>789</v>
      </c>
      <c r="AF153" s="45" t="s">
        <v>1107</v>
      </c>
      <c r="AG153" s="45" t="s">
        <v>77</v>
      </c>
      <c r="AI153" s="48">
        <v>0</v>
      </c>
      <c r="AL153" s="48">
        <v>667754</v>
      </c>
      <c r="AM153" s="45" t="s">
        <v>1</v>
      </c>
      <c r="AN153" s="45" t="s">
        <v>2625</v>
      </c>
      <c r="AO153" s="45" t="s">
        <v>777</v>
      </c>
      <c r="AP153" s="45" t="s">
        <v>1240</v>
      </c>
      <c r="AQ153" s="45" t="s">
        <v>69</v>
      </c>
      <c r="AS153" s="48">
        <v>0</v>
      </c>
      <c r="AV153" s="48">
        <v>0</v>
      </c>
      <c r="AW153" s="45" t="s">
        <v>1</v>
      </c>
      <c r="AX153" s="45" t="s">
        <v>497</v>
      </c>
      <c r="AY153" s="45" t="s">
        <v>2748</v>
      </c>
      <c r="AZ153" s="45" t="s">
        <v>2095</v>
      </c>
      <c r="BA153" s="45" t="s">
        <v>145</v>
      </c>
      <c r="BC153" s="48">
        <v>0</v>
      </c>
      <c r="BF153" s="48">
        <v>1400000</v>
      </c>
      <c r="BG153" s="45" t="s">
        <v>1</v>
      </c>
      <c r="BH153" s="45" t="s">
        <v>2521</v>
      </c>
      <c r="BI153" s="45" t="s">
        <v>2595</v>
      </c>
      <c r="BJ153" s="45" t="s">
        <v>2084</v>
      </c>
      <c r="BK153" s="45" t="s">
        <v>145</v>
      </c>
      <c r="BM153" s="48">
        <v>0</v>
      </c>
      <c r="BP153" s="48">
        <v>6423926</v>
      </c>
      <c r="BQ153" s="45" t="s">
        <v>4</v>
      </c>
      <c r="BR153" s="45" t="s">
        <v>1320</v>
      </c>
      <c r="BS153" s="45" t="s">
        <v>1617</v>
      </c>
      <c r="BT153" s="45" t="s">
        <v>2129</v>
      </c>
      <c r="BU153" s="45" t="s">
        <v>356</v>
      </c>
      <c r="BW153" s="48">
        <v>218249.93</v>
      </c>
    </row>
    <row r="154" spans="1:75" x14ac:dyDescent="0.3">
      <c r="A154" s="45" t="s">
        <v>1290</v>
      </c>
      <c r="B154" s="45" t="s">
        <v>1290</v>
      </c>
      <c r="C154" s="45" t="s">
        <v>145</v>
      </c>
      <c r="D154" s="45" t="s">
        <v>145</v>
      </c>
      <c r="E154" s="45" t="s">
        <v>1</v>
      </c>
      <c r="F154" s="45"/>
      <c r="H154" s="1">
        <v>3377237</v>
      </c>
      <c r="I154" s="2" t="s">
        <v>2</v>
      </c>
      <c r="J154" s="2" t="s">
        <v>518</v>
      </c>
      <c r="K154" s="2" t="s">
        <v>796</v>
      </c>
      <c r="L154" s="45" t="s">
        <v>1111</v>
      </c>
      <c r="M154" s="2" t="s">
        <v>77</v>
      </c>
      <c r="O154" s="48">
        <v>0</v>
      </c>
      <c r="R154" s="48">
        <v>0</v>
      </c>
      <c r="S154" s="45" t="s">
        <v>2</v>
      </c>
      <c r="T154" s="45" t="s">
        <v>509</v>
      </c>
      <c r="U154" s="45" t="s">
        <v>785</v>
      </c>
      <c r="V154" s="45" t="s">
        <v>1082</v>
      </c>
      <c r="W154" s="45" t="s">
        <v>74</v>
      </c>
      <c r="Y154" s="48">
        <v>0</v>
      </c>
      <c r="AB154" s="48">
        <v>6000000</v>
      </c>
      <c r="AC154" s="45" t="s">
        <v>2</v>
      </c>
      <c r="AD154" s="45" t="s">
        <v>514</v>
      </c>
      <c r="AE154" s="45" t="s">
        <v>790</v>
      </c>
      <c r="AF154" s="45" t="s">
        <v>1107</v>
      </c>
      <c r="AG154" s="45" t="s">
        <v>78</v>
      </c>
      <c r="AI154" s="48">
        <v>0</v>
      </c>
      <c r="AL154" s="48">
        <v>24852</v>
      </c>
      <c r="AM154" s="45" t="s">
        <v>1</v>
      </c>
      <c r="AN154" s="45" t="s">
        <v>2625</v>
      </c>
      <c r="AO154" s="45" t="s">
        <v>778</v>
      </c>
      <c r="AP154" s="45" t="s">
        <v>1240</v>
      </c>
      <c r="AQ154" s="45" t="s">
        <v>67</v>
      </c>
      <c r="AS154" s="48">
        <v>0</v>
      </c>
      <c r="AV154" s="48">
        <v>9000000</v>
      </c>
      <c r="AW154" s="45" t="s">
        <v>1</v>
      </c>
      <c r="AX154" s="45" t="s">
        <v>497</v>
      </c>
      <c r="AY154" s="45" t="s">
        <v>2749</v>
      </c>
      <c r="AZ154" s="45" t="s">
        <v>2095</v>
      </c>
      <c r="BA154" s="45" t="s">
        <v>145</v>
      </c>
      <c r="BC154" s="48">
        <v>0</v>
      </c>
      <c r="BF154" s="48">
        <v>0</v>
      </c>
      <c r="BG154" s="45" t="s">
        <v>1</v>
      </c>
      <c r="BH154" s="45" t="s">
        <v>1340</v>
      </c>
      <c r="BI154" s="45" t="s">
        <v>781</v>
      </c>
      <c r="BJ154" s="45" t="s">
        <v>1241</v>
      </c>
      <c r="BK154" s="45" t="s">
        <v>71</v>
      </c>
      <c r="BM154" s="48">
        <v>0</v>
      </c>
      <c r="BP154" s="48">
        <v>591468.67000000004</v>
      </c>
      <c r="BQ154" s="45" t="s">
        <v>1</v>
      </c>
      <c r="BR154" s="45" t="s">
        <v>499</v>
      </c>
      <c r="BS154" s="45" t="s">
        <v>769</v>
      </c>
      <c r="BT154" s="45" t="s">
        <v>1238</v>
      </c>
      <c r="BU154" s="45" t="s">
        <v>63</v>
      </c>
      <c r="BW154" s="48">
        <v>0</v>
      </c>
    </row>
    <row r="155" spans="1:75" x14ac:dyDescent="0.3">
      <c r="A155" s="45" t="s">
        <v>1291</v>
      </c>
      <c r="B155" s="45" t="s">
        <v>1522</v>
      </c>
      <c r="C155" s="45" t="s">
        <v>2353</v>
      </c>
      <c r="D155" s="45" t="s">
        <v>236</v>
      </c>
      <c r="E155" s="45" t="s">
        <v>1</v>
      </c>
      <c r="F155" s="45"/>
      <c r="H155" s="1">
        <v>5000000</v>
      </c>
      <c r="I155" s="2" t="s">
        <v>2</v>
      </c>
      <c r="J155" s="2" t="s">
        <v>519</v>
      </c>
      <c r="K155" s="2" t="s">
        <v>797</v>
      </c>
      <c r="L155" s="45" t="s">
        <v>1107</v>
      </c>
      <c r="M155" s="2" t="s">
        <v>83</v>
      </c>
      <c r="O155" s="48">
        <v>0</v>
      </c>
      <c r="R155" s="48">
        <v>71680</v>
      </c>
      <c r="S155" s="45" t="s">
        <v>2</v>
      </c>
      <c r="T155" s="45" t="s">
        <v>510</v>
      </c>
      <c r="U155" s="45" t="s">
        <v>786</v>
      </c>
      <c r="V155" s="45" t="s">
        <v>1104</v>
      </c>
      <c r="W155" s="45" t="s">
        <v>67</v>
      </c>
      <c r="Y155" s="48">
        <v>23479626.620000001</v>
      </c>
      <c r="AB155" s="48">
        <v>3100000</v>
      </c>
      <c r="AC155" s="45" t="s">
        <v>1</v>
      </c>
      <c r="AD155" s="45" t="s">
        <v>2488</v>
      </c>
      <c r="AE155" s="45" t="s">
        <v>1643</v>
      </c>
      <c r="AF155" s="45" t="s">
        <v>145</v>
      </c>
      <c r="AG155" s="45" t="s">
        <v>145</v>
      </c>
      <c r="AI155" s="48">
        <v>3129217.36</v>
      </c>
      <c r="AL155" s="48">
        <v>3621</v>
      </c>
      <c r="AM155" s="45" t="s">
        <v>2</v>
      </c>
      <c r="AN155" s="45" t="s">
        <v>2625</v>
      </c>
      <c r="AO155" s="45" t="s">
        <v>779</v>
      </c>
      <c r="AP155" s="45" t="s">
        <v>1102</v>
      </c>
      <c r="AQ155" s="45" t="s">
        <v>68</v>
      </c>
      <c r="AS155" s="48">
        <v>826190.52</v>
      </c>
      <c r="AV155" s="48">
        <v>110000</v>
      </c>
      <c r="AW155" s="45" t="s">
        <v>2</v>
      </c>
      <c r="AX155" s="45" t="s">
        <v>2623</v>
      </c>
      <c r="AY155" s="45" t="s">
        <v>768</v>
      </c>
      <c r="AZ155" s="45" t="s">
        <v>1095</v>
      </c>
      <c r="BA155" s="45" t="s">
        <v>62</v>
      </c>
      <c r="BC155" s="48">
        <v>285141.88</v>
      </c>
      <c r="BF155" s="48">
        <v>764352</v>
      </c>
      <c r="BG155" s="45" t="s">
        <v>1</v>
      </c>
      <c r="BH155" s="45" t="s">
        <v>2712</v>
      </c>
      <c r="BI155" s="45" t="s">
        <v>783</v>
      </c>
      <c r="BJ155" s="45" t="s">
        <v>1237</v>
      </c>
      <c r="BK155" s="45" t="s">
        <v>72</v>
      </c>
      <c r="BM155" s="48">
        <v>0</v>
      </c>
      <c r="BP155" s="48">
        <v>0</v>
      </c>
      <c r="BQ155" s="45" t="s">
        <v>1</v>
      </c>
      <c r="BR155" s="45" t="s">
        <v>499</v>
      </c>
      <c r="BS155" s="45" t="s">
        <v>769</v>
      </c>
      <c r="BT155" s="45" t="s">
        <v>1239</v>
      </c>
      <c r="BU155" s="45" t="s">
        <v>64</v>
      </c>
      <c r="BW155" s="48">
        <v>0</v>
      </c>
    </row>
    <row r="156" spans="1:75" x14ac:dyDescent="0.3">
      <c r="A156" s="45" t="s">
        <v>472</v>
      </c>
      <c r="B156" s="45" t="s">
        <v>727</v>
      </c>
      <c r="C156" s="45" t="s">
        <v>1230</v>
      </c>
      <c r="D156" s="45" t="s">
        <v>18</v>
      </c>
      <c r="E156" s="45" t="s">
        <v>1</v>
      </c>
      <c r="F156" s="45"/>
      <c r="H156" s="1">
        <v>1893958</v>
      </c>
      <c r="I156" s="2" t="s">
        <v>2</v>
      </c>
      <c r="J156" s="2" t="s">
        <v>520</v>
      </c>
      <c r="K156" s="2" t="s">
        <v>798</v>
      </c>
      <c r="L156" s="45" t="s">
        <v>1107</v>
      </c>
      <c r="M156" s="2" t="s">
        <v>82</v>
      </c>
      <c r="O156" s="48">
        <v>0</v>
      </c>
      <c r="R156" s="48">
        <v>322326</v>
      </c>
      <c r="S156" s="45" t="s">
        <v>2</v>
      </c>
      <c r="T156" s="45" t="s">
        <v>511</v>
      </c>
      <c r="U156" s="45" t="s">
        <v>787</v>
      </c>
      <c r="V156" s="45" t="s">
        <v>1105</v>
      </c>
      <c r="W156" s="45" t="s">
        <v>75</v>
      </c>
      <c r="Y156" s="48">
        <v>0</v>
      </c>
      <c r="AB156" s="48">
        <v>2600000</v>
      </c>
      <c r="AC156" s="45" t="s">
        <v>1</v>
      </c>
      <c r="AD156" s="45" t="s">
        <v>2489</v>
      </c>
      <c r="AE156" s="45" t="s">
        <v>1637</v>
      </c>
      <c r="AF156" s="45" t="s">
        <v>145</v>
      </c>
      <c r="AG156" s="45" t="s">
        <v>145</v>
      </c>
      <c r="AI156" s="48">
        <v>0</v>
      </c>
      <c r="AL156" s="48">
        <v>289330</v>
      </c>
      <c r="AM156" s="45" t="s">
        <v>1</v>
      </c>
      <c r="AN156" s="45" t="s">
        <v>505</v>
      </c>
      <c r="AO156" s="45" t="s">
        <v>780</v>
      </c>
      <c r="AP156" s="45" t="s">
        <v>1240</v>
      </c>
      <c r="AQ156" s="45" t="s">
        <v>70</v>
      </c>
      <c r="AS156" s="48">
        <v>0</v>
      </c>
      <c r="AV156" s="48">
        <v>2000000</v>
      </c>
      <c r="AW156" s="45" t="s">
        <v>1</v>
      </c>
      <c r="AX156" s="45" t="s">
        <v>2624</v>
      </c>
      <c r="AY156" s="45" t="s">
        <v>1608</v>
      </c>
      <c r="AZ156" s="45" t="s">
        <v>2095</v>
      </c>
      <c r="BA156" s="45" t="s">
        <v>145</v>
      </c>
      <c r="BC156" s="48">
        <v>0</v>
      </c>
      <c r="BF156" s="48">
        <v>328838</v>
      </c>
      <c r="BG156" s="45" t="s">
        <v>1</v>
      </c>
      <c r="BH156" s="45" t="s">
        <v>2712</v>
      </c>
      <c r="BI156" s="45" t="s">
        <v>1625</v>
      </c>
      <c r="BJ156" s="45" t="s">
        <v>1230</v>
      </c>
      <c r="BK156" s="45" t="s">
        <v>64</v>
      </c>
      <c r="BM156" s="48">
        <v>0</v>
      </c>
      <c r="BP156" s="48">
        <v>203529.94</v>
      </c>
      <c r="BQ156" s="45" t="s">
        <v>2</v>
      </c>
      <c r="BR156" s="45" t="s">
        <v>2487</v>
      </c>
      <c r="BS156" s="45" t="s">
        <v>1617</v>
      </c>
      <c r="BT156" s="45" t="s">
        <v>2128</v>
      </c>
      <c r="BU156" s="45" t="s">
        <v>64</v>
      </c>
      <c r="BW156" s="48">
        <v>0</v>
      </c>
    </row>
    <row r="157" spans="1:75" x14ac:dyDescent="0.3">
      <c r="A157" s="45" t="s">
        <v>474</v>
      </c>
      <c r="B157" s="45" t="s">
        <v>1523</v>
      </c>
      <c r="C157" s="45" t="s">
        <v>2082</v>
      </c>
      <c r="D157" s="45" t="s">
        <v>145</v>
      </c>
      <c r="E157" s="45" t="s">
        <v>1</v>
      </c>
      <c r="F157" s="45"/>
      <c r="H157" s="1">
        <v>0</v>
      </c>
      <c r="I157" s="2" t="s">
        <v>2</v>
      </c>
      <c r="J157" s="2" t="s">
        <v>521</v>
      </c>
      <c r="K157" s="2" t="s">
        <v>799</v>
      </c>
      <c r="L157" s="45" t="s">
        <v>1112</v>
      </c>
      <c r="M157" s="2" t="s">
        <v>84</v>
      </c>
      <c r="O157" s="48">
        <v>0</v>
      </c>
      <c r="R157" s="48">
        <v>505796</v>
      </c>
      <c r="S157" s="45" t="s">
        <v>2</v>
      </c>
      <c r="T157" s="45" t="s">
        <v>512</v>
      </c>
      <c r="U157" s="45" t="s">
        <v>788</v>
      </c>
      <c r="V157" s="45" t="s">
        <v>1106</v>
      </c>
      <c r="W157" s="45" t="s">
        <v>76</v>
      </c>
      <c r="Y157" s="48">
        <v>0</v>
      </c>
      <c r="AB157" s="48">
        <v>1000000</v>
      </c>
      <c r="AC157" s="45" t="s">
        <v>2</v>
      </c>
      <c r="AD157" s="45" t="s">
        <v>516</v>
      </c>
      <c r="AE157" s="45" t="s">
        <v>792</v>
      </c>
      <c r="AF157" s="45" t="s">
        <v>1053</v>
      </c>
      <c r="AG157" s="45" t="s">
        <v>80</v>
      </c>
      <c r="AI157" s="48">
        <v>0</v>
      </c>
      <c r="AL157" s="48">
        <v>0</v>
      </c>
      <c r="AM157" s="45" t="s">
        <v>1</v>
      </c>
      <c r="AN157" s="45" t="s">
        <v>1340</v>
      </c>
      <c r="AO157" s="45" t="s">
        <v>781</v>
      </c>
      <c r="AP157" s="45" t="s">
        <v>1241</v>
      </c>
      <c r="AQ157" s="45" t="s">
        <v>71</v>
      </c>
      <c r="AS157" s="48">
        <v>0</v>
      </c>
      <c r="AV157" s="48">
        <v>0</v>
      </c>
      <c r="AW157" s="45" t="s">
        <v>1</v>
      </c>
      <c r="AX157" s="45" t="s">
        <v>499</v>
      </c>
      <c r="AY157" s="45" t="s">
        <v>769</v>
      </c>
      <c r="AZ157" s="45" t="s">
        <v>1239</v>
      </c>
      <c r="BA157" s="45" t="s">
        <v>64</v>
      </c>
      <c r="BC157" s="48">
        <v>0</v>
      </c>
      <c r="BF157" s="48">
        <v>833411</v>
      </c>
      <c r="BG157" s="45" t="s">
        <v>1</v>
      </c>
      <c r="BH157" s="45" t="s">
        <v>2712</v>
      </c>
      <c r="BI157" s="45" t="s">
        <v>783</v>
      </c>
      <c r="BJ157" s="45" t="s">
        <v>1230</v>
      </c>
      <c r="BK157" s="45" t="s">
        <v>72</v>
      </c>
      <c r="BM157" s="48">
        <v>0</v>
      </c>
      <c r="BP157" s="48">
        <v>233288.14</v>
      </c>
      <c r="BQ157" s="45" t="s">
        <v>1</v>
      </c>
      <c r="BR157" s="45" t="s">
        <v>1324</v>
      </c>
      <c r="BS157" s="45" t="s">
        <v>1622</v>
      </c>
      <c r="BT157" s="45" t="s">
        <v>2358</v>
      </c>
      <c r="BU157" s="45" t="s">
        <v>313</v>
      </c>
      <c r="BW157" s="48">
        <v>0</v>
      </c>
    </row>
    <row r="158" spans="1:75" x14ac:dyDescent="0.3">
      <c r="A158" s="45" t="s">
        <v>474</v>
      </c>
      <c r="B158" s="45" t="s">
        <v>1524</v>
      </c>
      <c r="C158" s="45" t="s">
        <v>2354</v>
      </c>
      <c r="D158" s="45" t="s">
        <v>2099</v>
      </c>
      <c r="E158" s="45" t="s">
        <v>1</v>
      </c>
      <c r="F158" s="45"/>
      <c r="H158" s="1">
        <v>0</v>
      </c>
      <c r="I158" s="2" t="s">
        <v>3</v>
      </c>
      <c r="J158" s="2" t="s">
        <v>522</v>
      </c>
      <c r="K158" s="2" t="s">
        <v>800</v>
      </c>
      <c r="L158" s="45" t="s">
        <v>1047</v>
      </c>
      <c r="M158" s="2" t="s">
        <v>82</v>
      </c>
      <c r="O158" s="48">
        <v>0</v>
      </c>
      <c r="R158" s="48">
        <v>3183573</v>
      </c>
      <c r="S158" s="45" t="s">
        <v>2</v>
      </c>
      <c r="T158" s="45" t="s">
        <v>513</v>
      </c>
      <c r="U158" s="45" t="s">
        <v>789</v>
      </c>
      <c r="V158" s="45" t="s">
        <v>1107</v>
      </c>
      <c r="W158" s="45" t="s">
        <v>77</v>
      </c>
      <c r="Y158" s="48">
        <v>0</v>
      </c>
      <c r="AB158" s="48">
        <v>90000</v>
      </c>
      <c r="AC158" s="45" t="s">
        <v>3</v>
      </c>
      <c r="AD158" s="45" t="s">
        <v>517</v>
      </c>
      <c r="AE158" s="45" t="s">
        <v>1630</v>
      </c>
      <c r="AF158" s="45" t="s">
        <v>2133</v>
      </c>
      <c r="AG158" s="45" t="s">
        <v>246</v>
      </c>
      <c r="AI158" s="48">
        <v>0</v>
      </c>
      <c r="AL158" s="48">
        <v>1115132</v>
      </c>
      <c r="AM158" s="45" t="s">
        <v>2</v>
      </c>
      <c r="AN158" s="45" t="s">
        <v>2626</v>
      </c>
      <c r="AO158" s="45" t="s">
        <v>782</v>
      </c>
      <c r="AP158" s="45" t="s">
        <v>1079</v>
      </c>
      <c r="AQ158" s="45" t="s">
        <v>64</v>
      </c>
      <c r="AS158" s="48">
        <v>0</v>
      </c>
      <c r="AV158" s="48">
        <v>685000</v>
      </c>
      <c r="AW158" s="45" t="s">
        <v>1</v>
      </c>
      <c r="AX158" s="45" t="s">
        <v>499</v>
      </c>
      <c r="AY158" s="45" t="s">
        <v>769</v>
      </c>
      <c r="AZ158" s="45" t="s">
        <v>1238</v>
      </c>
      <c r="BA158" s="45" t="s">
        <v>63</v>
      </c>
      <c r="BC158" s="48">
        <v>0</v>
      </c>
      <c r="BF158" s="48">
        <v>0</v>
      </c>
      <c r="BG158" s="45" t="s">
        <v>1</v>
      </c>
      <c r="BH158" s="45" t="s">
        <v>2712</v>
      </c>
      <c r="BI158" s="45" t="s">
        <v>2872</v>
      </c>
      <c r="BJ158" s="45" t="s">
        <v>1230</v>
      </c>
      <c r="BK158" s="45" t="s">
        <v>73</v>
      </c>
      <c r="BM158" s="48">
        <v>76825.97</v>
      </c>
      <c r="BP158" s="48">
        <v>192747.44</v>
      </c>
      <c r="BQ158" s="45" t="s">
        <v>1</v>
      </c>
      <c r="BR158" s="45" t="s">
        <v>650</v>
      </c>
      <c r="BS158" s="45" t="s">
        <v>1623</v>
      </c>
      <c r="BT158" s="45" t="s">
        <v>2367</v>
      </c>
      <c r="BU158" s="45" t="s">
        <v>358</v>
      </c>
      <c r="BW158" s="48">
        <v>37368.839999999997</v>
      </c>
    </row>
    <row r="159" spans="1:75" x14ac:dyDescent="0.3">
      <c r="A159" s="45" t="s">
        <v>474</v>
      </c>
      <c r="B159" s="45" t="s">
        <v>1525</v>
      </c>
      <c r="C159" s="45" t="s">
        <v>2355</v>
      </c>
      <c r="D159" s="45" t="s">
        <v>237</v>
      </c>
      <c r="E159" s="45" t="s">
        <v>1</v>
      </c>
      <c r="F159" s="45"/>
      <c r="H159" s="1">
        <v>483085</v>
      </c>
      <c r="I159" s="2" t="s">
        <v>2</v>
      </c>
      <c r="J159" s="2" t="s">
        <v>523</v>
      </c>
      <c r="K159" s="2" t="s">
        <v>801</v>
      </c>
      <c r="L159" s="45" t="s">
        <v>1107</v>
      </c>
      <c r="M159" s="2" t="s">
        <v>85</v>
      </c>
      <c r="O159" s="48">
        <v>0</v>
      </c>
      <c r="R159" s="48">
        <v>4755169</v>
      </c>
      <c r="S159" s="45" t="s">
        <v>2</v>
      </c>
      <c r="T159" s="45" t="s">
        <v>514</v>
      </c>
      <c r="U159" s="45" t="s">
        <v>790</v>
      </c>
      <c r="V159" s="45" t="s">
        <v>1107</v>
      </c>
      <c r="W159" s="45" t="s">
        <v>78</v>
      </c>
      <c r="Y159" s="48">
        <v>5579595.04</v>
      </c>
      <c r="AB159" s="48">
        <v>2000000</v>
      </c>
      <c r="AC159" s="45" t="s">
        <v>2</v>
      </c>
      <c r="AD159" s="45" t="s">
        <v>517</v>
      </c>
      <c r="AE159" s="45" t="s">
        <v>791</v>
      </c>
      <c r="AF159" s="45" t="s">
        <v>1107</v>
      </c>
      <c r="AG159" s="45" t="s">
        <v>79</v>
      </c>
      <c r="AI159" s="48">
        <v>3575.32</v>
      </c>
      <c r="AL159" s="48">
        <v>1671869</v>
      </c>
      <c r="AM159" s="45" t="s">
        <v>1</v>
      </c>
      <c r="AN159" s="45" t="s">
        <v>508</v>
      </c>
      <c r="AO159" s="45" t="s">
        <v>783</v>
      </c>
      <c r="AP159" s="45" t="s">
        <v>1237</v>
      </c>
      <c r="AQ159" s="45" t="s">
        <v>72</v>
      </c>
      <c r="AS159" s="48">
        <v>0</v>
      </c>
      <c r="AV159" s="48">
        <v>100000</v>
      </c>
      <c r="AW159" s="45" t="s">
        <v>2</v>
      </c>
      <c r="AX159" s="45" t="s">
        <v>499</v>
      </c>
      <c r="AY159" s="45" t="s">
        <v>770</v>
      </c>
      <c r="AZ159" s="45" t="s">
        <v>1096</v>
      </c>
      <c r="BA159" s="45" t="s">
        <v>63</v>
      </c>
      <c r="BC159" s="48">
        <v>0</v>
      </c>
      <c r="BF159" s="48">
        <v>0</v>
      </c>
      <c r="BG159" s="45" t="s">
        <v>2</v>
      </c>
      <c r="BH159" s="45" t="s">
        <v>2712</v>
      </c>
      <c r="BI159" s="45" t="s">
        <v>784</v>
      </c>
      <c r="BJ159" s="45" t="s">
        <v>1103</v>
      </c>
      <c r="BK159" s="45" t="s">
        <v>73</v>
      </c>
      <c r="BM159" s="48">
        <v>0</v>
      </c>
      <c r="BP159" s="48">
        <v>0</v>
      </c>
      <c r="BQ159" s="45" t="s">
        <v>1</v>
      </c>
      <c r="BR159" s="45" t="s">
        <v>2916</v>
      </c>
      <c r="BS159" s="45" t="s">
        <v>781</v>
      </c>
      <c r="BT159" s="45" t="s">
        <v>1241</v>
      </c>
      <c r="BU159" s="45" t="s">
        <v>71</v>
      </c>
      <c r="BW159" s="48">
        <v>0</v>
      </c>
    </row>
    <row r="160" spans="1:75" x14ac:dyDescent="0.3">
      <c r="A160" s="45" t="s">
        <v>474</v>
      </c>
      <c r="B160" s="45" t="s">
        <v>1526</v>
      </c>
      <c r="C160" s="45" t="s">
        <v>145</v>
      </c>
      <c r="D160" s="45" t="s">
        <v>145</v>
      </c>
      <c r="E160" s="45" t="s">
        <v>1</v>
      </c>
      <c r="F160" s="45"/>
      <c r="H160" s="1">
        <v>1000000</v>
      </c>
      <c r="I160" s="2" t="s">
        <v>2</v>
      </c>
      <c r="J160" s="2" t="s">
        <v>524</v>
      </c>
      <c r="K160" s="2" t="s">
        <v>802</v>
      </c>
      <c r="L160" s="45" t="s">
        <v>1113</v>
      </c>
      <c r="M160" s="2" t="s">
        <v>86</v>
      </c>
      <c r="O160" s="48">
        <v>0</v>
      </c>
      <c r="R160" s="48">
        <v>392208</v>
      </c>
      <c r="S160" s="45" t="s">
        <v>2</v>
      </c>
      <c r="T160" s="45" t="s">
        <v>515</v>
      </c>
      <c r="U160" s="45" t="s">
        <v>791</v>
      </c>
      <c r="V160" s="45" t="s">
        <v>1107</v>
      </c>
      <c r="W160" s="45" t="s">
        <v>79</v>
      </c>
      <c r="Y160" s="48">
        <v>0</v>
      </c>
      <c r="AB160" s="48">
        <v>1700000</v>
      </c>
      <c r="AC160" s="45" t="s">
        <v>2</v>
      </c>
      <c r="AD160" s="45" t="s">
        <v>517</v>
      </c>
      <c r="AE160" s="45" t="s">
        <v>798</v>
      </c>
      <c r="AF160" s="45" t="s">
        <v>1107</v>
      </c>
      <c r="AG160" s="45" t="s">
        <v>82</v>
      </c>
      <c r="AI160" s="48">
        <v>0</v>
      </c>
      <c r="AL160" s="48">
        <v>1395417</v>
      </c>
      <c r="AM160" s="45" t="s">
        <v>1</v>
      </c>
      <c r="AN160" s="45" t="s">
        <v>508</v>
      </c>
      <c r="AO160" s="45" t="s">
        <v>783</v>
      </c>
      <c r="AP160" s="45" t="s">
        <v>1230</v>
      </c>
      <c r="AQ160" s="45" t="s">
        <v>72</v>
      </c>
      <c r="AS160" s="48">
        <v>0</v>
      </c>
      <c r="AV160" s="48">
        <v>0</v>
      </c>
      <c r="AW160" s="45" t="s">
        <v>1</v>
      </c>
      <c r="AX160" s="45" t="s">
        <v>2711</v>
      </c>
      <c r="AY160" s="45" t="s">
        <v>1622</v>
      </c>
      <c r="AZ160" s="45" t="s">
        <v>2358</v>
      </c>
      <c r="BA160" s="45" t="s">
        <v>313</v>
      </c>
      <c r="BC160" s="48">
        <v>0</v>
      </c>
      <c r="BF160" s="48">
        <v>0</v>
      </c>
      <c r="BG160" s="45" t="s">
        <v>3</v>
      </c>
      <c r="BH160" s="45" t="s">
        <v>2712</v>
      </c>
      <c r="BI160" s="45" t="s">
        <v>1628</v>
      </c>
      <c r="BJ160" s="45" t="s">
        <v>2132</v>
      </c>
      <c r="BK160" s="45" t="s">
        <v>70</v>
      </c>
      <c r="BM160" s="48">
        <v>0</v>
      </c>
      <c r="BP160" s="48">
        <v>0</v>
      </c>
      <c r="BQ160" s="45" t="s">
        <v>1</v>
      </c>
      <c r="BR160" s="45" t="s">
        <v>1324</v>
      </c>
      <c r="BS160" s="45" t="s">
        <v>783</v>
      </c>
      <c r="BT160" s="45" t="s">
        <v>1237</v>
      </c>
      <c r="BU160" s="45" t="s">
        <v>72</v>
      </c>
      <c r="BW160" s="48">
        <v>0</v>
      </c>
    </row>
    <row r="161" spans="1:75" x14ac:dyDescent="0.3">
      <c r="A161" s="45" t="s">
        <v>474</v>
      </c>
      <c r="B161" s="45" t="s">
        <v>1526</v>
      </c>
      <c r="C161" s="45" t="s">
        <v>1071</v>
      </c>
      <c r="D161" s="45" t="s">
        <v>26</v>
      </c>
      <c r="E161" s="45" t="s">
        <v>2</v>
      </c>
      <c r="F161" s="45"/>
      <c r="H161" s="1">
        <v>6000000</v>
      </c>
      <c r="I161" s="2" t="s">
        <v>2</v>
      </c>
      <c r="J161" s="2" t="s">
        <v>525</v>
      </c>
      <c r="K161" s="2" t="s">
        <v>802</v>
      </c>
      <c r="L161" s="45" t="s">
        <v>1113</v>
      </c>
      <c r="M161" s="2" t="s">
        <v>87</v>
      </c>
      <c r="O161" s="48">
        <v>84636.52</v>
      </c>
      <c r="R161" s="48">
        <v>1000000</v>
      </c>
      <c r="S161" s="45" t="s">
        <v>2</v>
      </c>
      <c r="T161" s="45" t="s">
        <v>516</v>
      </c>
      <c r="U161" s="45" t="s">
        <v>792</v>
      </c>
      <c r="V161" s="45" t="s">
        <v>1053</v>
      </c>
      <c r="W161" s="45" t="s">
        <v>80</v>
      </c>
      <c r="Y161" s="48">
        <v>-17355.71</v>
      </c>
      <c r="AB161" s="48">
        <v>1600000</v>
      </c>
      <c r="AC161" s="45" t="s">
        <v>2</v>
      </c>
      <c r="AD161" s="45" t="s">
        <v>517</v>
      </c>
      <c r="AE161" s="45" t="s">
        <v>793</v>
      </c>
      <c r="AF161" s="45" t="s">
        <v>1108</v>
      </c>
      <c r="AG161" s="45" t="s">
        <v>81</v>
      </c>
      <c r="AI161" s="48">
        <v>0</v>
      </c>
      <c r="AL161" s="48">
        <v>183849</v>
      </c>
      <c r="AM161" s="45" t="s">
        <v>2</v>
      </c>
      <c r="AN161" s="45" t="s">
        <v>508</v>
      </c>
      <c r="AO161" s="45" t="s">
        <v>784</v>
      </c>
      <c r="AP161" s="45" t="s">
        <v>1103</v>
      </c>
      <c r="AQ161" s="45" t="s">
        <v>73</v>
      </c>
      <c r="AS161" s="48">
        <v>0</v>
      </c>
      <c r="AV161" s="48">
        <v>667754</v>
      </c>
      <c r="AW161" s="45" t="s">
        <v>1</v>
      </c>
      <c r="AX161" s="45" t="s">
        <v>2625</v>
      </c>
      <c r="AY161" s="45" t="s">
        <v>777</v>
      </c>
      <c r="AZ161" s="45" t="s">
        <v>1240</v>
      </c>
      <c r="BA161" s="45" t="s">
        <v>69</v>
      </c>
      <c r="BC161" s="48">
        <v>0</v>
      </c>
      <c r="BF161" s="48">
        <v>0</v>
      </c>
      <c r="BG161" s="45" t="s">
        <v>2</v>
      </c>
      <c r="BH161" s="45" t="s">
        <v>2487</v>
      </c>
      <c r="BI161" s="45" t="s">
        <v>786</v>
      </c>
      <c r="BJ161" s="45" t="s">
        <v>1104</v>
      </c>
      <c r="BK161" s="45" t="s">
        <v>67</v>
      </c>
      <c r="BM161" s="48">
        <v>0</v>
      </c>
      <c r="BP161" s="48">
        <v>0</v>
      </c>
      <c r="BQ161" s="45" t="s">
        <v>1</v>
      </c>
      <c r="BR161" s="45" t="s">
        <v>1324</v>
      </c>
      <c r="BS161" s="45" t="s">
        <v>1625</v>
      </c>
      <c r="BT161" s="45" t="s">
        <v>1230</v>
      </c>
      <c r="BU161" s="45" t="s">
        <v>64</v>
      </c>
      <c r="BW161" s="48">
        <v>0</v>
      </c>
    </row>
    <row r="162" spans="1:75" x14ac:dyDescent="0.3">
      <c r="A162" s="45" t="s">
        <v>474</v>
      </c>
      <c r="B162" s="45" t="s">
        <v>1526</v>
      </c>
      <c r="C162" s="45" t="s">
        <v>1072</v>
      </c>
      <c r="D162" s="45" t="s">
        <v>26</v>
      </c>
      <c r="E162" s="45" t="s">
        <v>2</v>
      </c>
      <c r="F162" s="45"/>
      <c r="H162" s="1">
        <v>122412</v>
      </c>
      <c r="I162" s="2" t="s">
        <v>2</v>
      </c>
      <c r="J162" s="2" t="s">
        <v>506</v>
      </c>
      <c r="K162" s="2" t="s">
        <v>803</v>
      </c>
      <c r="L162" s="45" t="s">
        <v>1114</v>
      </c>
      <c r="M162" s="2" t="s">
        <v>88</v>
      </c>
      <c r="O162" s="48">
        <v>0</v>
      </c>
      <c r="R162" s="48">
        <v>0</v>
      </c>
      <c r="S162" s="45" t="s">
        <v>2</v>
      </c>
      <c r="T162" s="45" t="s">
        <v>517</v>
      </c>
      <c r="U162" s="45" t="s">
        <v>793</v>
      </c>
      <c r="V162" s="45" t="s">
        <v>1108</v>
      </c>
      <c r="W162" s="45" t="s">
        <v>81</v>
      </c>
      <c r="Y162" s="48">
        <v>0</v>
      </c>
      <c r="AB162" s="48">
        <v>1900000</v>
      </c>
      <c r="AC162" s="45" t="s">
        <v>2</v>
      </c>
      <c r="AD162" s="45" t="s">
        <v>517</v>
      </c>
      <c r="AE162" s="45" t="s">
        <v>794</v>
      </c>
      <c r="AF162" s="45" t="s">
        <v>1109</v>
      </c>
      <c r="AG162" s="45" t="s">
        <v>81</v>
      </c>
      <c r="AI162" s="48">
        <v>0</v>
      </c>
      <c r="AL162" s="48">
        <v>0</v>
      </c>
      <c r="AM162" s="45" t="s">
        <v>2</v>
      </c>
      <c r="AN162" s="45" t="s">
        <v>509</v>
      </c>
      <c r="AO162" s="45" t="s">
        <v>785</v>
      </c>
      <c r="AP162" s="45" t="s">
        <v>1082</v>
      </c>
      <c r="AQ162" s="45" t="s">
        <v>74</v>
      </c>
      <c r="AS162" s="48">
        <v>0</v>
      </c>
      <c r="AV162" s="48">
        <v>0</v>
      </c>
      <c r="AW162" s="45" t="s">
        <v>1</v>
      </c>
      <c r="AX162" s="45" t="s">
        <v>2625</v>
      </c>
      <c r="AY162" s="45" t="s">
        <v>778</v>
      </c>
      <c r="AZ162" s="45" t="s">
        <v>1240</v>
      </c>
      <c r="BA162" s="45" t="s">
        <v>67</v>
      </c>
      <c r="BC162" s="48">
        <v>0</v>
      </c>
      <c r="BF162" s="48">
        <v>0</v>
      </c>
      <c r="BG162" s="45" t="s">
        <v>1</v>
      </c>
      <c r="BH162" s="45" t="s">
        <v>2487</v>
      </c>
      <c r="BI162" s="45" t="s">
        <v>786</v>
      </c>
      <c r="BJ162" s="45" t="s">
        <v>145</v>
      </c>
      <c r="BK162" s="45" t="s">
        <v>145</v>
      </c>
      <c r="BM162" s="48">
        <v>0</v>
      </c>
      <c r="BP162" s="48">
        <v>134699.12</v>
      </c>
      <c r="BQ162" s="45" t="s">
        <v>1</v>
      </c>
      <c r="BR162" s="45" t="s">
        <v>1324</v>
      </c>
      <c r="BS162" s="45" t="s">
        <v>783</v>
      </c>
      <c r="BT162" s="45" t="s">
        <v>1230</v>
      </c>
      <c r="BU162" s="45" t="s">
        <v>72</v>
      </c>
      <c r="BW162" s="48">
        <v>0</v>
      </c>
    </row>
    <row r="163" spans="1:75" x14ac:dyDescent="0.3">
      <c r="A163" s="45" t="s">
        <v>1292</v>
      </c>
      <c r="B163" s="45" t="s">
        <v>1527</v>
      </c>
      <c r="C163" s="45" t="s">
        <v>2100</v>
      </c>
      <c r="D163" s="45" t="s">
        <v>27</v>
      </c>
      <c r="E163" s="45" t="s">
        <v>4</v>
      </c>
      <c r="F163" s="45"/>
      <c r="H163" s="1">
        <v>2000000</v>
      </c>
      <c r="I163" s="2" t="s">
        <v>2</v>
      </c>
      <c r="J163" s="2" t="s">
        <v>506</v>
      </c>
      <c r="K163" s="2" t="s">
        <v>804</v>
      </c>
      <c r="L163" s="45" t="s">
        <v>1114</v>
      </c>
      <c r="M163" s="2" t="s">
        <v>89</v>
      </c>
      <c r="O163" s="48">
        <v>0</v>
      </c>
      <c r="R163" s="48">
        <v>0</v>
      </c>
      <c r="S163" s="45" t="s">
        <v>2</v>
      </c>
      <c r="T163" s="45" t="s">
        <v>517</v>
      </c>
      <c r="U163" s="45" t="s">
        <v>794</v>
      </c>
      <c r="V163" s="45" t="s">
        <v>1109</v>
      </c>
      <c r="W163" s="45" t="s">
        <v>81</v>
      </c>
      <c r="Y163" s="48">
        <v>0</v>
      </c>
      <c r="AB163" s="48">
        <v>447681</v>
      </c>
      <c r="AC163" s="45" t="s">
        <v>2</v>
      </c>
      <c r="AD163" s="45" t="s">
        <v>517</v>
      </c>
      <c r="AE163" s="45" t="s">
        <v>795</v>
      </c>
      <c r="AF163" s="45" t="s">
        <v>1110</v>
      </c>
      <c r="AG163" s="45" t="s">
        <v>82</v>
      </c>
      <c r="AI163" s="48">
        <v>0</v>
      </c>
      <c r="AL163" s="48">
        <v>1000000</v>
      </c>
      <c r="AM163" s="45" t="s">
        <v>2</v>
      </c>
      <c r="AN163" s="45" t="s">
        <v>2487</v>
      </c>
      <c r="AO163" s="45" t="s">
        <v>786</v>
      </c>
      <c r="AP163" s="45" t="s">
        <v>1104</v>
      </c>
      <c r="AQ163" s="45" t="s">
        <v>67</v>
      </c>
      <c r="AS163" s="48">
        <v>0</v>
      </c>
      <c r="AV163" s="48">
        <v>0</v>
      </c>
      <c r="AW163" s="45" t="s">
        <v>2</v>
      </c>
      <c r="AX163" s="45" t="s">
        <v>2625</v>
      </c>
      <c r="AY163" s="45" t="s">
        <v>779</v>
      </c>
      <c r="AZ163" s="45" t="s">
        <v>1102</v>
      </c>
      <c r="BA163" s="45" t="s">
        <v>68</v>
      </c>
      <c r="BC163" s="48">
        <v>0</v>
      </c>
      <c r="BF163" s="48">
        <v>781565</v>
      </c>
      <c r="BG163" s="45" t="s">
        <v>1</v>
      </c>
      <c r="BH163" s="45" t="s">
        <v>513</v>
      </c>
      <c r="BI163" s="45" t="s">
        <v>1631</v>
      </c>
      <c r="BJ163" s="45" t="s">
        <v>2370</v>
      </c>
      <c r="BK163" s="45" t="s">
        <v>314</v>
      </c>
      <c r="BM163" s="48">
        <v>211790.84</v>
      </c>
      <c r="BP163" s="48">
        <v>1247045.79</v>
      </c>
      <c r="BQ163" s="45" t="s">
        <v>1</v>
      </c>
      <c r="BR163" s="45" t="s">
        <v>1324</v>
      </c>
      <c r="BS163" s="45" t="s">
        <v>1626</v>
      </c>
      <c r="BT163" s="45" t="s">
        <v>1230</v>
      </c>
      <c r="BU163" s="45" t="s">
        <v>73</v>
      </c>
      <c r="BW163" s="48">
        <v>158859.32999999999</v>
      </c>
    </row>
    <row r="164" spans="1:75" x14ac:dyDescent="0.3">
      <c r="A164" s="45" t="s">
        <v>1293</v>
      </c>
      <c r="B164" s="45" t="s">
        <v>731</v>
      </c>
      <c r="C164" s="45" t="s">
        <v>1073</v>
      </c>
      <c r="D164" s="45" t="s">
        <v>27</v>
      </c>
      <c r="E164" s="45" t="s">
        <v>2</v>
      </c>
      <c r="F164" s="45"/>
      <c r="H164" s="1">
        <v>0</v>
      </c>
      <c r="I164" s="2" t="s">
        <v>1</v>
      </c>
      <c r="J164" s="2" t="s">
        <v>506</v>
      </c>
      <c r="K164" s="2" t="s">
        <v>805</v>
      </c>
      <c r="L164" s="45" t="s">
        <v>1241</v>
      </c>
      <c r="M164" s="2" t="s">
        <v>89</v>
      </c>
      <c r="O164" s="48">
        <v>0</v>
      </c>
      <c r="R164" s="48">
        <v>0</v>
      </c>
      <c r="S164" s="45" t="s">
        <v>2</v>
      </c>
      <c r="T164" s="45" t="s">
        <v>517</v>
      </c>
      <c r="U164" s="45" t="s">
        <v>795</v>
      </c>
      <c r="V164" s="45" t="s">
        <v>1110</v>
      </c>
      <c r="W164" s="45" t="s">
        <v>82</v>
      </c>
      <c r="Y164" s="48">
        <v>0</v>
      </c>
      <c r="AB164" s="48">
        <v>2090335</v>
      </c>
      <c r="AC164" s="45" t="s">
        <v>1</v>
      </c>
      <c r="AD164" s="45" t="s">
        <v>2490</v>
      </c>
      <c r="AE164" s="45" t="s">
        <v>2538</v>
      </c>
      <c r="AF164" s="45" t="s">
        <v>2606</v>
      </c>
      <c r="AG164" s="45" t="s">
        <v>82</v>
      </c>
      <c r="AI164" s="48">
        <v>0</v>
      </c>
      <c r="AL164" s="48">
        <v>315000</v>
      </c>
      <c r="AM164" s="45" t="s">
        <v>2</v>
      </c>
      <c r="AN164" s="45" t="s">
        <v>511</v>
      </c>
      <c r="AO164" s="45" t="s">
        <v>787</v>
      </c>
      <c r="AP164" s="45" t="s">
        <v>1105</v>
      </c>
      <c r="AQ164" s="45" t="s">
        <v>75</v>
      </c>
      <c r="AS164" s="48">
        <v>0</v>
      </c>
      <c r="AV164" s="48">
        <v>1400000</v>
      </c>
      <c r="AW164" s="45" t="s">
        <v>1</v>
      </c>
      <c r="AX164" s="45" t="s">
        <v>2521</v>
      </c>
      <c r="AY164" s="45" t="s">
        <v>2595</v>
      </c>
      <c r="AZ164" s="45" t="s">
        <v>2084</v>
      </c>
      <c r="BA164" s="45" t="s">
        <v>145</v>
      </c>
      <c r="BC164" s="48">
        <v>0</v>
      </c>
      <c r="BF164" s="48">
        <v>781565</v>
      </c>
      <c r="BG164" s="45" t="s">
        <v>1</v>
      </c>
      <c r="BH164" s="45" t="s">
        <v>513</v>
      </c>
      <c r="BI164" s="45" t="s">
        <v>1631</v>
      </c>
      <c r="BJ164" s="45" t="s">
        <v>2371</v>
      </c>
      <c r="BK164" s="45" t="s">
        <v>314</v>
      </c>
      <c r="BM164" s="48">
        <v>0</v>
      </c>
      <c r="BP164" s="48">
        <v>781827.52</v>
      </c>
      <c r="BQ164" s="45" t="s">
        <v>3</v>
      </c>
      <c r="BR164" s="45" t="s">
        <v>1324</v>
      </c>
      <c r="BS164" s="45" t="s">
        <v>1628</v>
      </c>
      <c r="BT164" s="45" t="s">
        <v>2132</v>
      </c>
      <c r="BU164" s="45" t="s">
        <v>70</v>
      </c>
      <c r="BW164" s="48">
        <v>0</v>
      </c>
    </row>
    <row r="165" spans="1:75" x14ac:dyDescent="0.3">
      <c r="A165" s="45" t="s">
        <v>1294</v>
      </c>
      <c r="B165" s="45" t="s">
        <v>1528</v>
      </c>
      <c r="C165" s="45" t="s">
        <v>2356</v>
      </c>
      <c r="D165" s="45" t="s">
        <v>230</v>
      </c>
      <c r="E165" s="45" t="s">
        <v>1</v>
      </c>
      <c r="F165" s="45"/>
      <c r="H165" s="1">
        <v>0</v>
      </c>
      <c r="I165" s="2" t="s">
        <v>1</v>
      </c>
      <c r="J165" s="2" t="s">
        <v>506</v>
      </c>
      <c r="K165" s="2" t="s">
        <v>806</v>
      </c>
      <c r="L165" s="45" t="s">
        <v>1241</v>
      </c>
      <c r="M165" s="2" t="s">
        <v>87</v>
      </c>
      <c r="O165" s="48">
        <v>0</v>
      </c>
      <c r="R165" s="48">
        <v>3000000</v>
      </c>
      <c r="S165" s="45" t="s">
        <v>2</v>
      </c>
      <c r="T165" s="45" t="s">
        <v>518</v>
      </c>
      <c r="U165" s="45" t="s">
        <v>796</v>
      </c>
      <c r="V165" s="45" t="s">
        <v>1111</v>
      </c>
      <c r="W165" s="45" t="s">
        <v>77</v>
      </c>
      <c r="Y165" s="48">
        <v>349187.85</v>
      </c>
      <c r="AB165" s="48">
        <v>5000000</v>
      </c>
      <c r="AC165" s="45" t="s">
        <v>2</v>
      </c>
      <c r="AD165" s="45" t="s">
        <v>2490</v>
      </c>
      <c r="AE165" s="45" t="s">
        <v>796</v>
      </c>
      <c r="AF165" s="45" t="s">
        <v>1111</v>
      </c>
      <c r="AG165" s="45" t="s">
        <v>77</v>
      </c>
      <c r="AI165" s="48">
        <v>434795.38</v>
      </c>
      <c r="AL165" s="48">
        <v>505796</v>
      </c>
      <c r="AM165" s="45" t="s">
        <v>2</v>
      </c>
      <c r="AN165" s="45" t="s">
        <v>512</v>
      </c>
      <c r="AO165" s="45" t="s">
        <v>788</v>
      </c>
      <c r="AP165" s="45" t="s">
        <v>1106</v>
      </c>
      <c r="AQ165" s="45" t="s">
        <v>76</v>
      </c>
      <c r="AS165" s="48">
        <v>115440.79</v>
      </c>
      <c r="AV165" s="48">
        <v>234509</v>
      </c>
      <c r="AW165" s="45" t="s">
        <v>1</v>
      </c>
      <c r="AX165" s="45" t="s">
        <v>505</v>
      </c>
      <c r="AY165" s="45" t="s">
        <v>780</v>
      </c>
      <c r="AZ165" s="45" t="s">
        <v>1240</v>
      </c>
      <c r="BA165" s="45" t="s">
        <v>70</v>
      </c>
      <c r="BC165" s="48">
        <v>158093.25</v>
      </c>
      <c r="BF165" s="48">
        <v>1029010</v>
      </c>
      <c r="BG165" s="45" t="s">
        <v>2</v>
      </c>
      <c r="BH165" s="45" t="s">
        <v>513</v>
      </c>
      <c r="BI165" s="45" t="s">
        <v>1632</v>
      </c>
      <c r="BJ165" s="45" t="s">
        <v>1107</v>
      </c>
      <c r="BK165" s="45" t="s">
        <v>77</v>
      </c>
      <c r="BM165" s="48">
        <v>265272.15000000002</v>
      </c>
      <c r="BP165" s="48">
        <v>833302</v>
      </c>
      <c r="BQ165" s="45" t="s">
        <v>2</v>
      </c>
      <c r="BR165" s="45" t="s">
        <v>1324</v>
      </c>
      <c r="BS165" s="45" t="s">
        <v>1629</v>
      </c>
      <c r="BT165" s="45" t="s">
        <v>1107</v>
      </c>
      <c r="BU165" s="45" t="s">
        <v>378</v>
      </c>
      <c r="BW165" s="48">
        <v>408640.74</v>
      </c>
    </row>
    <row r="166" spans="1:75" x14ac:dyDescent="0.3">
      <c r="A166" s="45" t="s">
        <v>1294</v>
      </c>
      <c r="B166" s="45" t="s">
        <v>1528</v>
      </c>
      <c r="C166" s="45" t="s">
        <v>1145</v>
      </c>
      <c r="D166" s="45" t="s">
        <v>124</v>
      </c>
      <c r="E166" s="45" t="s">
        <v>3</v>
      </c>
      <c r="F166" s="45"/>
      <c r="H166" s="1">
        <v>0</v>
      </c>
      <c r="I166" s="2" t="s">
        <v>1</v>
      </c>
      <c r="J166" s="2" t="s">
        <v>506</v>
      </c>
      <c r="K166" s="2" t="s">
        <v>805</v>
      </c>
      <c r="L166" s="45" t="s">
        <v>1242</v>
      </c>
      <c r="M166" s="2" t="s">
        <v>89</v>
      </c>
      <c r="O166" s="48">
        <v>341.85</v>
      </c>
      <c r="R166" s="48">
        <v>7300000</v>
      </c>
      <c r="S166" s="45" t="s">
        <v>2</v>
      </c>
      <c r="T166" s="45" t="s">
        <v>2428</v>
      </c>
      <c r="U166" s="45" t="s">
        <v>797</v>
      </c>
      <c r="V166" s="45" t="s">
        <v>1107</v>
      </c>
      <c r="W166" s="45" t="s">
        <v>83</v>
      </c>
      <c r="Y166" s="48">
        <v>0</v>
      </c>
      <c r="AB166" s="48">
        <v>3500000</v>
      </c>
      <c r="AC166" s="45" t="s">
        <v>1</v>
      </c>
      <c r="AD166" s="45" t="s">
        <v>2491</v>
      </c>
      <c r="AE166" s="45" t="s">
        <v>1651</v>
      </c>
      <c r="AF166" s="45" t="s">
        <v>145</v>
      </c>
      <c r="AG166" s="45" t="s">
        <v>145</v>
      </c>
      <c r="AI166" s="48">
        <v>0</v>
      </c>
      <c r="AL166" s="48">
        <v>2000000</v>
      </c>
      <c r="AM166" s="45" t="s">
        <v>2</v>
      </c>
      <c r="AN166" s="45" t="s">
        <v>513</v>
      </c>
      <c r="AO166" s="45" t="s">
        <v>789</v>
      </c>
      <c r="AP166" s="45" t="s">
        <v>1107</v>
      </c>
      <c r="AQ166" s="45" t="s">
        <v>77</v>
      </c>
      <c r="AS166" s="48">
        <v>0</v>
      </c>
      <c r="AV166" s="48">
        <v>0</v>
      </c>
      <c r="AW166" s="45" t="s">
        <v>1</v>
      </c>
      <c r="AX166" s="45" t="s">
        <v>1340</v>
      </c>
      <c r="AY166" s="45" t="s">
        <v>781</v>
      </c>
      <c r="AZ166" s="45" t="s">
        <v>1241</v>
      </c>
      <c r="BA166" s="45" t="s">
        <v>71</v>
      </c>
      <c r="BC166" s="48">
        <v>0</v>
      </c>
      <c r="BF166" s="48">
        <v>785460</v>
      </c>
      <c r="BG166" s="45" t="s">
        <v>2</v>
      </c>
      <c r="BH166" s="45" t="s">
        <v>513</v>
      </c>
      <c r="BI166" s="45" t="s">
        <v>1633</v>
      </c>
      <c r="BJ166" s="45" t="s">
        <v>2135</v>
      </c>
      <c r="BK166" s="45" t="s">
        <v>314</v>
      </c>
      <c r="BM166" s="48">
        <v>0</v>
      </c>
      <c r="BP166" s="48">
        <v>0</v>
      </c>
      <c r="BQ166" s="45" t="s">
        <v>2</v>
      </c>
      <c r="BR166" s="45" t="s">
        <v>1324</v>
      </c>
      <c r="BS166" s="45" t="s">
        <v>784</v>
      </c>
      <c r="BT166" s="45" t="s">
        <v>1103</v>
      </c>
      <c r="BU166" s="45" t="s">
        <v>73</v>
      </c>
      <c r="BW166" s="48">
        <v>0</v>
      </c>
    </row>
    <row r="167" spans="1:75" x14ac:dyDescent="0.3">
      <c r="A167" s="45" t="s">
        <v>1294</v>
      </c>
      <c r="B167" s="45" t="s">
        <v>1528</v>
      </c>
      <c r="C167" s="45" t="s">
        <v>1144</v>
      </c>
      <c r="D167" s="45" t="s">
        <v>230</v>
      </c>
      <c r="E167" s="45" t="s">
        <v>2</v>
      </c>
      <c r="F167" s="45"/>
      <c r="H167" s="1">
        <v>0</v>
      </c>
      <c r="I167" s="2" t="s">
        <v>1</v>
      </c>
      <c r="J167" s="2" t="s">
        <v>506</v>
      </c>
      <c r="K167" s="2" t="s">
        <v>806</v>
      </c>
      <c r="L167" s="45" t="s">
        <v>1242</v>
      </c>
      <c r="M167" s="2" t="s">
        <v>87</v>
      </c>
      <c r="O167" s="48">
        <v>0</v>
      </c>
      <c r="R167" s="48">
        <v>500000</v>
      </c>
      <c r="S167" s="45" t="s">
        <v>1</v>
      </c>
      <c r="T167" s="45" t="s">
        <v>2429</v>
      </c>
      <c r="U167" s="45" t="s">
        <v>2452</v>
      </c>
      <c r="V167" s="45" t="s">
        <v>2363</v>
      </c>
      <c r="W167" s="45" t="s">
        <v>145</v>
      </c>
      <c r="Y167" s="48">
        <v>0</v>
      </c>
      <c r="AB167" s="48">
        <v>6700000</v>
      </c>
      <c r="AC167" s="45" t="s">
        <v>2</v>
      </c>
      <c r="AD167" s="45" t="s">
        <v>1330</v>
      </c>
      <c r="AE167" s="45" t="s">
        <v>797</v>
      </c>
      <c r="AF167" s="45" t="s">
        <v>1107</v>
      </c>
      <c r="AG167" s="45" t="s">
        <v>83</v>
      </c>
      <c r="AI167" s="48">
        <v>0</v>
      </c>
      <c r="AL167" s="48">
        <v>1400000</v>
      </c>
      <c r="AM167" s="45" t="s">
        <v>2</v>
      </c>
      <c r="AN167" s="45" t="s">
        <v>514</v>
      </c>
      <c r="AO167" s="45" t="s">
        <v>790</v>
      </c>
      <c r="AP167" s="45" t="s">
        <v>1107</v>
      </c>
      <c r="AQ167" s="45" t="s">
        <v>78</v>
      </c>
      <c r="AS167" s="48">
        <v>69615.12</v>
      </c>
      <c r="AV167" s="48">
        <v>834782</v>
      </c>
      <c r="AW167" s="45" t="s">
        <v>1</v>
      </c>
      <c r="AX167" s="45" t="s">
        <v>2712</v>
      </c>
      <c r="AY167" s="45" t="s">
        <v>783</v>
      </c>
      <c r="AZ167" s="45" t="s">
        <v>1237</v>
      </c>
      <c r="BA167" s="45" t="s">
        <v>72</v>
      </c>
      <c r="BC167" s="48">
        <v>487.3</v>
      </c>
      <c r="BF167" s="48">
        <v>219980</v>
      </c>
      <c r="BG167" s="45" t="s">
        <v>1</v>
      </c>
      <c r="BH167" s="45" t="s">
        <v>1326</v>
      </c>
      <c r="BI167" s="45" t="s">
        <v>1634</v>
      </c>
      <c r="BJ167" s="45" t="s">
        <v>2370</v>
      </c>
      <c r="BK167" s="45" t="s">
        <v>292</v>
      </c>
      <c r="BM167" s="48">
        <v>0</v>
      </c>
      <c r="BP167" s="48">
        <v>2321292</v>
      </c>
      <c r="BQ167" s="45" t="s">
        <v>1</v>
      </c>
      <c r="BR167" s="45" t="s">
        <v>1324</v>
      </c>
      <c r="BS167" s="45" t="s">
        <v>1624</v>
      </c>
      <c r="BT167" s="45" t="s">
        <v>2079</v>
      </c>
      <c r="BU167" s="45" t="s">
        <v>145</v>
      </c>
      <c r="BW167" s="48">
        <v>0</v>
      </c>
    </row>
    <row r="168" spans="1:75" x14ac:dyDescent="0.3">
      <c r="A168" s="45" t="s">
        <v>1295</v>
      </c>
      <c r="B168" s="45" t="s">
        <v>1529</v>
      </c>
      <c r="C168" s="45" t="s">
        <v>2357</v>
      </c>
      <c r="D168" s="45" t="s">
        <v>123</v>
      </c>
      <c r="E168" s="45" t="s">
        <v>1</v>
      </c>
      <c r="F168" s="45"/>
      <c r="H168" s="1">
        <v>0</v>
      </c>
      <c r="I168" s="2" t="s">
        <v>1</v>
      </c>
      <c r="J168" s="2" t="s">
        <v>506</v>
      </c>
      <c r="K168" s="2" t="s">
        <v>807</v>
      </c>
      <c r="L168" s="45" t="s">
        <v>1243</v>
      </c>
      <c r="M168" s="2" t="s">
        <v>87</v>
      </c>
      <c r="O168" s="48">
        <v>16430.599999999999</v>
      </c>
      <c r="R168" s="48">
        <v>1893958</v>
      </c>
      <c r="S168" s="45" t="s">
        <v>2</v>
      </c>
      <c r="T168" s="45" t="s">
        <v>520</v>
      </c>
      <c r="U168" s="45" t="s">
        <v>798</v>
      </c>
      <c r="V168" s="45" t="s">
        <v>1107</v>
      </c>
      <c r="W168" s="45" t="s">
        <v>82</v>
      </c>
      <c r="Y168" s="48">
        <v>55182.44</v>
      </c>
      <c r="AB168" s="48">
        <v>3600000</v>
      </c>
      <c r="AC168" s="45" t="s">
        <v>1</v>
      </c>
      <c r="AD168" s="45" t="s">
        <v>1330</v>
      </c>
      <c r="AE168" s="45" t="s">
        <v>797</v>
      </c>
      <c r="AF168" s="45" t="s">
        <v>145</v>
      </c>
      <c r="AG168" s="45" t="s">
        <v>145</v>
      </c>
      <c r="AI168" s="48">
        <v>4240.54</v>
      </c>
      <c r="AL168" s="48">
        <v>4000000</v>
      </c>
      <c r="AM168" s="45" t="s">
        <v>2</v>
      </c>
      <c r="AN168" s="45" t="s">
        <v>514</v>
      </c>
      <c r="AO168" s="45" t="s">
        <v>2669</v>
      </c>
      <c r="AP168" s="45" t="s">
        <v>1107</v>
      </c>
      <c r="AQ168" s="45" t="s">
        <v>292</v>
      </c>
      <c r="AS168" s="48">
        <v>9123.2900000000009</v>
      </c>
      <c r="AV168" s="48">
        <v>1206589</v>
      </c>
      <c r="AW168" s="45" t="s">
        <v>1</v>
      </c>
      <c r="AX168" s="45" t="s">
        <v>2712</v>
      </c>
      <c r="AY168" s="45" t="s">
        <v>1625</v>
      </c>
      <c r="AZ168" s="45" t="s">
        <v>1230</v>
      </c>
      <c r="BA168" s="45" t="s">
        <v>64</v>
      </c>
      <c r="BC168" s="48">
        <v>0</v>
      </c>
      <c r="BF168" s="48">
        <v>700000</v>
      </c>
      <c r="BG168" s="45" t="s">
        <v>1</v>
      </c>
      <c r="BH168" s="45" t="s">
        <v>1326</v>
      </c>
      <c r="BI168" s="45" t="s">
        <v>1634</v>
      </c>
      <c r="BJ168" s="45" t="s">
        <v>2371</v>
      </c>
      <c r="BK168" s="45" t="s">
        <v>292</v>
      </c>
      <c r="BM168" s="48">
        <v>19929.71</v>
      </c>
      <c r="BP168" s="48">
        <v>0</v>
      </c>
      <c r="BQ168" s="45" t="s">
        <v>2</v>
      </c>
      <c r="BR168" s="45" t="s">
        <v>2487</v>
      </c>
      <c r="BS168" s="45" t="s">
        <v>786</v>
      </c>
      <c r="BT168" s="45" t="s">
        <v>1104</v>
      </c>
      <c r="BU168" s="45" t="s">
        <v>67</v>
      </c>
      <c r="BW168" s="48">
        <v>153866.26</v>
      </c>
    </row>
    <row r="169" spans="1:75" x14ac:dyDescent="0.3">
      <c r="A169" s="45" t="s">
        <v>1295</v>
      </c>
      <c r="B169" s="45" t="s">
        <v>1529</v>
      </c>
      <c r="C169" s="45" t="s">
        <v>2356</v>
      </c>
      <c r="D169" s="45" t="s">
        <v>123</v>
      </c>
      <c r="E169" s="45" t="s">
        <v>1</v>
      </c>
      <c r="F169" s="45"/>
      <c r="H169" s="1">
        <v>0</v>
      </c>
      <c r="I169" s="2" t="s">
        <v>1</v>
      </c>
      <c r="J169" s="2" t="s">
        <v>506</v>
      </c>
      <c r="K169" s="2" t="s">
        <v>808</v>
      </c>
      <c r="L169" s="45" t="s">
        <v>1244</v>
      </c>
      <c r="M169" s="2" t="s">
        <v>89</v>
      </c>
      <c r="O169" s="48">
        <v>0</v>
      </c>
      <c r="R169" s="48">
        <v>0</v>
      </c>
      <c r="S169" s="45" t="s">
        <v>2</v>
      </c>
      <c r="T169" s="45" t="s">
        <v>521</v>
      </c>
      <c r="U169" s="45" t="s">
        <v>799</v>
      </c>
      <c r="V169" s="45" t="s">
        <v>1112</v>
      </c>
      <c r="W169" s="45" t="s">
        <v>84</v>
      </c>
      <c r="Y169" s="48">
        <v>4636.18</v>
      </c>
      <c r="AB169" s="48">
        <v>1600000</v>
      </c>
      <c r="AC169" s="45" t="s">
        <v>1</v>
      </c>
      <c r="AD169" s="45" t="s">
        <v>1331</v>
      </c>
      <c r="AE169" s="45" t="s">
        <v>1656</v>
      </c>
      <c r="AF169" s="45" t="s">
        <v>2360</v>
      </c>
      <c r="AG169" s="45" t="s">
        <v>247</v>
      </c>
      <c r="AI169" s="48">
        <v>0</v>
      </c>
      <c r="AL169" s="48">
        <v>6200000</v>
      </c>
      <c r="AM169" s="45" t="s">
        <v>1</v>
      </c>
      <c r="AN169" s="45" t="s">
        <v>2488</v>
      </c>
      <c r="AO169" s="45" t="s">
        <v>1643</v>
      </c>
      <c r="AP169" s="45" t="s">
        <v>145</v>
      </c>
      <c r="AQ169" s="45" t="s">
        <v>145</v>
      </c>
      <c r="AS169" s="48">
        <v>244.3</v>
      </c>
      <c r="AV169" s="48">
        <v>1309371</v>
      </c>
      <c r="AW169" s="45" t="s">
        <v>1</v>
      </c>
      <c r="AX169" s="45" t="s">
        <v>2712</v>
      </c>
      <c r="AY169" s="45" t="s">
        <v>783</v>
      </c>
      <c r="AZ169" s="45" t="s">
        <v>1230</v>
      </c>
      <c r="BA169" s="45" t="s">
        <v>72</v>
      </c>
      <c r="BC169" s="48">
        <v>23428.26</v>
      </c>
      <c r="BF169" s="48">
        <v>0</v>
      </c>
      <c r="BG169" s="45" t="s">
        <v>2</v>
      </c>
      <c r="BH169" s="45" t="s">
        <v>1326</v>
      </c>
      <c r="BI169" s="45" t="s">
        <v>1634</v>
      </c>
      <c r="BJ169" s="45" t="s">
        <v>2135</v>
      </c>
      <c r="BK169" s="45" t="s">
        <v>292</v>
      </c>
      <c r="BM169" s="48">
        <v>1225.43</v>
      </c>
      <c r="BP169" s="48">
        <v>0</v>
      </c>
      <c r="BQ169" s="45" t="s">
        <v>1</v>
      </c>
      <c r="BR169" s="45" t="s">
        <v>2487</v>
      </c>
      <c r="BS169" s="45" t="s">
        <v>786</v>
      </c>
      <c r="BT169" s="45" t="s">
        <v>145</v>
      </c>
      <c r="BU169" s="45" t="s">
        <v>145</v>
      </c>
      <c r="BW169" s="48">
        <v>0</v>
      </c>
    </row>
    <row r="170" spans="1:75" x14ac:dyDescent="0.3">
      <c r="A170" s="45" t="s">
        <v>1295</v>
      </c>
      <c r="B170" s="45" t="s">
        <v>1530</v>
      </c>
      <c r="C170" s="45" t="s">
        <v>1144</v>
      </c>
      <c r="D170" s="45" t="s">
        <v>123</v>
      </c>
      <c r="E170" s="45" t="s">
        <v>2</v>
      </c>
      <c r="F170" s="45"/>
      <c r="H170" s="1">
        <v>0</v>
      </c>
      <c r="I170" s="2" t="s">
        <v>5</v>
      </c>
      <c r="J170" s="2" t="s">
        <v>506</v>
      </c>
      <c r="K170" s="2" t="s">
        <v>809</v>
      </c>
      <c r="L170" s="45" t="s">
        <v>1115</v>
      </c>
      <c r="M170" s="2" t="s">
        <v>89</v>
      </c>
      <c r="O170" s="48">
        <v>0</v>
      </c>
      <c r="R170" s="48">
        <v>0</v>
      </c>
      <c r="S170" s="45" t="s">
        <v>3</v>
      </c>
      <c r="T170" s="45" t="s">
        <v>522</v>
      </c>
      <c r="U170" s="45" t="s">
        <v>800</v>
      </c>
      <c r="V170" s="45" t="s">
        <v>1047</v>
      </c>
      <c r="W170" s="45" t="s">
        <v>82</v>
      </c>
      <c r="Y170" s="48">
        <v>0</v>
      </c>
      <c r="AB170" s="48">
        <v>2500000</v>
      </c>
      <c r="AC170" s="45" t="s">
        <v>2</v>
      </c>
      <c r="AD170" s="45" t="s">
        <v>521</v>
      </c>
      <c r="AE170" s="45" t="s">
        <v>799</v>
      </c>
      <c r="AF170" s="45" t="s">
        <v>1112</v>
      </c>
      <c r="AG170" s="45" t="s">
        <v>84</v>
      </c>
      <c r="AI170" s="48">
        <v>0</v>
      </c>
      <c r="AL170" s="48">
        <v>9600000</v>
      </c>
      <c r="AM170" s="45" t="s">
        <v>1</v>
      </c>
      <c r="AN170" s="45" t="s">
        <v>2489</v>
      </c>
      <c r="AO170" s="45" t="s">
        <v>1637</v>
      </c>
      <c r="AP170" s="45" t="s">
        <v>145</v>
      </c>
      <c r="AQ170" s="45" t="s">
        <v>145</v>
      </c>
      <c r="AS170" s="48">
        <v>0</v>
      </c>
      <c r="AV170" s="48">
        <v>0</v>
      </c>
      <c r="AW170" s="45" t="s">
        <v>2</v>
      </c>
      <c r="AX170" s="45" t="s">
        <v>2712</v>
      </c>
      <c r="AY170" s="45" t="s">
        <v>784</v>
      </c>
      <c r="AZ170" s="45" t="s">
        <v>1103</v>
      </c>
      <c r="BA170" s="45" t="s">
        <v>73</v>
      </c>
      <c r="BC170" s="48">
        <v>0</v>
      </c>
      <c r="BF170" s="48">
        <v>0</v>
      </c>
      <c r="BG170" s="45" t="s">
        <v>2</v>
      </c>
      <c r="BH170" s="45" t="s">
        <v>1326</v>
      </c>
      <c r="BI170" s="45" t="s">
        <v>1635</v>
      </c>
      <c r="BJ170" s="45" t="s">
        <v>1107</v>
      </c>
      <c r="BK170" s="45" t="s">
        <v>78</v>
      </c>
      <c r="BM170" s="48">
        <v>0</v>
      </c>
      <c r="BP170" s="48">
        <v>7500000</v>
      </c>
      <c r="BQ170" s="45" t="s">
        <v>4</v>
      </c>
      <c r="BR170" s="45" t="s">
        <v>1325</v>
      </c>
      <c r="BS170" s="45" t="s">
        <v>1325</v>
      </c>
      <c r="BT170" s="45" t="s">
        <v>2079</v>
      </c>
      <c r="BU170" s="45" t="s">
        <v>145</v>
      </c>
      <c r="BW170" s="48">
        <v>0</v>
      </c>
    </row>
    <row r="171" spans="1:75" x14ac:dyDescent="0.3">
      <c r="A171" s="45" t="s">
        <v>1296</v>
      </c>
      <c r="B171" s="45" t="s">
        <v>1531</v>
      </c>
      <c r="C171" s="45" t="s">
        <v>2082</v>
      </c>
      <c r="D171" s="45" t="s">
        <v>145</v>
      </c>
      <c r="E171" s="45" t="s">
        <v>4</v>
      </c>
      <c r="F171" s="45"/>
      <c r="H171" s="1">
        <v>0</v>
      </c>
      <c r="I171" s="2" t="s">
        <v>1</v>
      </c>
      <c r="J171" s="2" t="s">
        <v>506</v>
      </c>
      <c r="K171" s="2" t="s">
        <v>810</v>
      </c>
      <c r="L171" s="45" t="s">
        <v>1116</v>
      </c>
      <c r="M171" s="2" t="s">
        <v>87</v>
      </c>
      <c r="O171" s="48">
        <v>0</v>
      </c>
      <c r="R171" s="48">
        <v>483085</v>
      </c>
      <c r="S171" s="45" t="s">
        <v>2</v>
      </c>
      <c r="T171" s="45" t="s">
        <v>523</v>
      </c>
      <c r="U171" s="45" t="s">
        <v>801</v>
      </c>
      <c r="V171" s="45" t="s">
        <v>1107</v>
      </c>
      <c r="W171" s="45" t="s">
        <v>85</v>
      </c>
      <c r="Y171" s="48">
        <v>0</v>
      </c>
      <c r="AB171" s="48">
        <v>0</v>
      </c>
      <c r="AC171" s="45" t="s">
        <v>1</v>
      </c>
      <c r="AD171" s="45" t="s">
        <v>521</v>
      </c>
      <c r="AE171" s="45" t="s">
        <v>2539</v>
      </c>
      <c r="AF171" s="45" t="s">
        <v>145</v>
      </c>
      <c r="AG171" s="45" t="s">
        <v>145</v>
      </c>
      <c r="AI171" s="48">
        <v>0</v>
      </c>
      <c r="AL171" s="48">
        <v>0</v>
      </c>
      <c r="AM171" s="45" t="s">
        <v>2</v>
      </c>
      <c r="AN171" s="45" t="s">
        <v>2489</v>
      </c>
      <c r="AO171" s="45" t="s">
        <v>1636</v>
      </c>
      <c r="AP171" s="45" t="s">
        <v>2704</v>
      </c>
      <c r="AQ171" s="45" t="s">
        <v>293</v>
      </c>
      <c r="AS171" s="48">
        <v>0</v>
      </c>
      <c r="AV171" s="48">
        <v>2500000</v>
      </c>
      <c r="AW171" s="45" t="s">
        <v>1</v>
      </c>
      <c r="AX171" s="45" t="s">
        <v>2712</v>
      </c>
      <c r="AY171" s="45" t="s">
        <v>2750</v>
      </c>
      <c r="AZ171" s="45" t="s">
        <v>2150</v>
      </c>
      <c r="BA171" s="45" t="s">
        <v>145</v>
      </c>
      <c r="BC171" s="48">
        <v>0</v>
      </c>
      <c r="BF171" s="48">
        <v>0</v>
      </c>
      <c r="BG171" s="45" t="s">
        <v>2</v>
      </c>
      <c r="BH171" s="45" t="s">
        <v>1326</v>
      </c>
      <c r="BI171" s="45" t="s">
        <v>2751</v>
      </c>
      <c r="BJ171" s="45" t="s">
        <v>1107</v>
      </c>
      <c r="BK171" s="45" t="s">
        <v>292</v>
      </c>
      <c r="BM171" s="48">
        <v>0</v>
      </c>
      <c r="BP171" s="48">
        <v>752022.92</v>
      </c>
      <c r="BQ171" s="45" t="s">
        <v>1</v>
      </c>
      <c r="BR171" s="45" t="s">
        <v>513</v>
      </c>
      <c r="BS171" s="45" t="s">
        <v>1631</v>
      </c>
      <c r="BT171" s="45" t="s">
        <v>2370</v>
      </c>
      <c r="BU171" s="45" t="s">
        <v>314</v>
      </c>
      <c r="BW171" s="48">
        <v>0</v>
      </c>
    </row>
    <row r="172" spans="1:75" x14ac:dyDescent="0.3">
      <c r="A172" s="45" t="s">
        <v>476</v>
      </c>
      <c r="B172" s="45" t="s">
        <v>732</v>
      </c>
      <c r="C172" s="45" t="s">
        <v>1074</v>
      </c>
      <c r="D172" s="45" t="s">
        <v>28</v>
      </c>
      <c r="E172" s="45" t="s">
        <v>3</v>
      </c>
      <c r="F172" s="45"/>
      <c r="H172" s="1">
        <v>0</v>
      </c>
      <c r="I172" s="2" t="s">
        <v>2</v>
      </c>
      <c r="J172" s="2" t="s">
        <v>526</v>
      </c>
      <c r="K172" s="2" t="s">
        <v>811</v>
      </c>
      <c r="L172" s="45" t="s">
        <v>1117</v>
      </c>
      <c r="M172" s="2" t="s">
        <v>90</v>
      </c>
      <c r="O172" s="48">
        <v>588953.31999999995</v>
      </c>
      <c r="R172" s="48">
        <v>1000000</v>
      </c>
      <c r="S172" s="45" t="s">
        <v>2</v>
      </c>
      <c r="T172" s="45" t="s">
        <v>524</v>
      </c>
      <c r="U172" s="45" t="s">
        <v>802</v>
      </c>
      <c r="V172" s="45" t="s">
        <v>1113</v>
      </c>
      <c r="W172" s="45" t="s">
        <v>86</v>
      </c>
      <c r="Y172" s="48">
        <v>4790.45</v>
      </c>
      <c r="AB172" s="48">
        <v>13375</v>
      </c>
      <c r="AC172" s="45" t="s">
        <v>3</v>
      </c>
      <c r="AD172" s="45" t="s">
        <v>522</v>
      </c>
      <c r="AE172" s="45" t="s">
        <v>800</v>
      </c>
      <c r="AF172" s="45" t="s">
        <v>1047</v>
      </c>
      <c r="AG172" s="45" t="s">
        <v>82</v>
      </c>
      <c r="AI172" s="48">
        <v>0</v>
      </c>
      <c r="AL172" s="48">
        <v>2800000</v>
      </c>
      <c r="AM172" s="45" t="s">
        <v>2</v>
      </c>
      <c r="AN172" s="45" t="s">
        <v>516</v>
      </c>
      <c r="AO172" s="45" t="s">
        <v>792</v>
      </c>
      <c r="AP172" s="45" t="s">
        <v>1053</v>
      </c>
      <c r="AQ172" s="45" t="s">
        <v>80</v>
      </c>
      <c r="AS172" s="48">
        <v>0</v>
      </c>
      <c r="AV172" s="48">
        <v>105099</v>
      </c>
      <c r="AW172" s="45" t="s">
        <v>2</v>
      </c>
      <c r="AX172" s="45" t="s">
        <v>2487</v>
      </c>
      <c r="AY172" s="45" t="s">
        <v>786</v>
      </c>
      <c r="AZ172" s="45" t="s">
        <v>1104</v>
      </c>
      <c r="BA172" s="45" t="s">
        <v>67</v>
      </c>
      <c r="BC172" s="48">
        <v>0</v>
      </c>
      <c r="BF172" s="48">
        <v>20000000</v>
      </c>
      <c r="BG172" s="45" t="s">
        <v>4</v>
      </c>
      <c r="BH172" s="45" t="s">
        <v>2840</v>
      </c>
      <c r="BI172" s="45" t="s">
        <v>2873</v>
      </c>
      <c r="BJ172" s="45" t="s">
        <v>145</v>
      </c>
      <c r="BK172" s="45" t="s">
        <v>145</v>
      </c>
      <c r="BM172" s="48">
        <v>0</v>
      </c>
      <c r="BP172" s="48">
        <v>824846.65</v>
      </c>
      <c r="BQ172" s="45" t="s">
        <v>1</v>
      </c>
      <c r="BR172" s="45" t="s">
        <v>513</v>
      </c>
      <c r="BS172" s="45" t="s">
        <v>1631</v>
      </c>
      <c r="BT172" s="45" t="s">
        <v>2371</v>
      </c>
      <c r="BU172" s="45" t="s">
        <v>314</v>
      </c>
      <c r="BW172" s="48">
        <v>0</v>
      </c>
    </row>
    <row r="173" spans="1:75" x14ac:dyDescent="0.3">
      <c r="A173" s="45" t="s">
        <v>1297</v>
      </c>
      <c r="B173" s="45" t="s">
        <v>1297</v>
      </c>
      <c r="C173" s="45" t="s">
        <v>2082</v>
      </c>
      <c r="D173" s="45" t="s">
        <v>145</v>
      </c>
      <c r="E173" s="45" t="s">
        <v>4</v>
      </c>
      <c r="F173" s="45"/>
      <c r="H173" s="1">
        <v>7878504</v>
      </c>
      <c r="I173" s="2" t="s">
        <v>2</v>
      </c>
      <c r="J173" s="2" t="s">
        <v>527</v>
      </c>
      <c r="K173" s="2" t="s">
        <v>812</v>
      </c>
      <c r="L173" s="45" t="s">
        <v>1106</v>
      </c>
      <c r="M173" s="2" t="s">
        <v>91</v>
      </c>
      <c r="O173" s="48">
        <v>0</v>
      </c>
      <c r="R173" s="48">
        <v>122412</v>
      </c>
      <c r="S173" s="45" t="s">
        <v>2</v>
      </c>
      <c r="T173" s="45" t="s">
        <v>1340</v>
      </c>
      <c r="U173" s="45" t="s">
        <v>803</v>
      </c>
      <c r="V173" s="45" t="s">
        <v>1114</v>
      </c>
      <c r="W173" s="45" t="s">
        <v>88</v>
      </c>
      <c r="Y173" s="48">
        <v>0</v>
      </c>
      <c r="AB173" s="48">
        <v>0</v>
      </c>
      <c r="AC173" s="45" t="s">
        <v>2</v>
      </c>
      <c r="AD173" s="45" t="s">
        <v>522</v>
      </c>
      <c r="AE173" s="45" t="s">
        <v>2540</v>
      </c>
      <c r="AF173" s="45" t="s">
        <v>2603</v>
      </c>
      <c r="AG173" s="45" t="s">
        <v>28</v>
      </c>
      <c r="AI173" s="48">
        <v>0</v>
      </c>
      <c r="AL173" s="48">
        <v>2000000</v>
      </c>
      <c r="AM173" s="45" t="s">
        <v>2</v>
      </c>
      <c r="AN173" s="45" t="s">
        <v>517</v>
      </c>
      <c r="AO173" s="45" t="s">
        <v>791</v>
      </c>
      <c r="AP173" s="45" t="s">
        <v>1107</v>
      </c>
      <c r="AQ173" s="45" t="s">
        <v>79</v>
      </c>
      <c r="AS173" s="48">
        <v>0</v>
      </c>
      <c r="AV173" s="48">
        <v>0</v>
      </c>
      <c r="AW173" s="45" t="s">
        <v>2</v>
      </c>
      <c r="AX173" s="45" t="s">
        <v>511</v>
      </c>
      <c r="AY173" s="45" t="s">
        <v>787</v>
      </c>
      <c r="AZ173" s="45" t="s">
        <v>1105</v>
      </c>
      <c r="BA173" s="45" t="s">
        <v>75</v>
      </c>
      <c r="BC173" s="48">
        <v>0</v>
      </c>
      <c r="BF173" s="48">
        <v>20000000</v>
      </c>
      <c r="BG173" s="45" t="s">
        <v>4</v>
      </c>
      <c r="BH173" s="45" t="s">
        <v>2840</v>
      </c>
      <c r="BI173" s="45" t="s">
        <v>2874</v>
      </c>
      <c r="BJ173" s="45" t="s">
        <v>145</v>
      </c>
      <c r="BK173" s="45" t="s">
        <v>145</v>
      </c>
      <c r="BM173" s="48">
        <v>0</v>
      </c>
      <c r="BP173" s="48">
        <v>0</v>
      </c>
      <c r="BQ173" s="45" t="s">
        <v>2</v>
      </c>
      <c r="BR173" s="45" t="s">
        <v>513</v>
      </c>
      <c r="BS173" s="45" t="s">
        <v>1632</v>
      </c>
      <c r="BT173" s="45" t="s">
        <v>1107</v>
      </c>
      <c r="BU173" s="45" t="s">
        <v>77</v>
      </c>
      <c r="BW173" s="48">
        <v>0</v>
      </c>
    </row>
    <row r="174" spans="1:75" x14ac:dyDescent="0.3">
      <c r="A174" s="45" t="s">
        <v>478</v>
      </c>
      <c r="B174" s="45" t="s">
        <v>734</v>
      </c>
      <c r="C174" s="45" t="s">
        <v>1076</v>
      </c>
      <c r="D174" s="45" t="s">
        <v>8</v>
      </c>
      <c r="E174" s="45" t="s">
        <v>2</v>
      </c>
      <c r="F174" s="45"/>
      <c r="H174" s="1">
        <v>0</v>
      </c>
      <c r="I174" s="2" t="s">
        <v>1</v>
      </c>
      <c r="J174" s="2" t="s">
        <v>528</v>
      </c>
      <c r="K174" s="2" t="s">
        <v>813</v>
      </c>
      <c r="L174" s="45" t="s">
        <v>1245</v>
      </c>
      <c r="M174" s="2" t="s">
        <v>91</v>
      </c>
      <c r="O174" s="48">
        <v>2139709.46</v>
      </c>
      <c r="R174" s="48">
        <v>2000000</v>
      </c>
      <c r="S174" s="45" t="s">
        <v>2</v>
      </c>
      <c r="T174" s="45" t="s">
        <v>1340</v>
      </c>
      <c r="U174" s="45" t="s">
        <v>804</v>
      </c>
      <c r="V174" s="45" t="s">
        <v>1114</v>
      </c>
      <c r="W174" s="45" t="s">
        <v>89</v>
      </c>
      <c r="Y174" s="48">
        <v>0</v>
      </c>
      <c r="AB174" s="48">
        <v>625000</v>
      </c>
      <c r="AC174" s="45" t="s">
        <v>1</v>
      </c>
      <c r="AD174" s="45" t="s">
        <v>1338</v>
      </c>
      <c r="AE174" s="45" t="s">
        <v>1672</v>
      </c>
      <c r="AF174" s="45" t="s">
        <v>2372</v>
      </c>
      <c r="AG174" s="45" t="s">
        <v>248</v>
      </c>
      <c r="AI174" s="48">
        <v>0</v>
      </c>
      <c r="AL174" s="48">
        <v>3094080</v>
      </c>
      <c r="AM174" s="45" t="s">
        <v>2</v>
      </c>
      <c r="AN174" s="45" t="s">
        <v>517</v>
      </c>
      <c r="AO174" s="45" t="s">
        <v>798</v>
      </c>
      <c r="AP174" s="45" t="s">
        <v>1107</v>
      </c>
      <c r="AQ174" s="45" t="s">
        <v>82</v>
      </c>
      <c r="AS174" s="48">
        <v>0</v>
      </c>
      <c r="AV174" s="48">
        <v>0</v>
      </c>
      <c r="AW174" s="45" t="s">
        <v>2</v>
      </c>
      <c r="AX174" s="45" t="s">
        <v>512</v>
      </c>
      <c r="AY174" s="45" t="s">
        <v>788</v>
      </c>
      <c r="AZ174" s="45" t="s">
        <v>1106</v>
      </c>
      <c r="BA174" s="45" t="s">
        <v>76</v>
      </c>
      <c r="BC174" s="48">
        <v>0</v>
      </c>
      <c r="BF174" s="48">
        <v>3786480</v>
      </c>
      <c r="BG174" s="45" t="s">
        <v>1</v>
      </c>
      <c r="BH174" s="45" t="s">
        <v>1327</v>
      </c>
      <c r="BI174" s="45" t="s">
        <v>1636</v>
      </c>
      <c r="BJ174" s="45" t="s">
        <v>2370</v>
      </c>
      <c r="BK174" s="45" t="s">
        <v>293</v>
      </c>
      <c r="BM174" s="48">
        <v>0</v>
      </c>
      <c r="BP174" s="48">
        <v>0</v>
      </c>
      <c r="BQ174" s="45" t="s">
        <v>2</v>
      </c>
      <c r="BR174" s="45" t="s">
        <v>513</v>
      </c>
      <c r="BS174" s="45" t="s">
        <v>1633</v>
      </c>
      <c r="BT174" s="45" t="s">
        <v>2135</v>
      </c>
      <c r="BU174" s="45" t="s">
        <v>314</v>
      </c>
      <c r="BW174" s="48">
        <v>0</v>
      </c>
    </row>
    <row r="175" spans="1:75" x14ac:dyDescent="0.3">
      <c r="A175" s="45" t="s">
        <v>479</v>
      </c>
      <c r="B175" s="45" t="s">
        <v>1532</v>
      </c>
      <c r="C175" s="45" t="s">
        <v>145</v>
      </c>
      <c r="D175" s="45" t="s">
        <v>145</v>
      </c>
      <c r="E175" s="45" t="s">
        <v>1</v>
      </c>
      <c r="F175" s="45"/>
      <c r="H175" s="1">
        <v>0</v>
      </c>
      <c r="I175" s="2" t="s">
        <v>2</v>
      </c>
      <c r="J175" s="2" t="s">
        <v>528</v>
      </c>
      <c r="K175" s="2" t="s">
        <v>814</v>
      </c>
      <c r="L175" s="45" t="s">
        <v>1118</v>
      </c>
      <c r="M175" s="2" t="s">
        <v>91</v>
      </c>
      <c r="O175" s="48">
        <v>0</v>
      </c>
      <c r="R175" s="48">
        <v>0</v>
      </c>
      <c r="S175" s="45" t="s">
        <v>1</v>
      </c>
      <c r="T175" s="45" t="s">
        <v>1340</v>
      </c>
      <c r="U175" s="45" t="s">
        <v>805</v>
      </c>
      <c r="V175" s="45" t="s">
        <v>1241</v>
      </c>
      <c r="W175" s="45" t="s">
        <v>89</v>
      </c>
      <c r="Y175" s="48">
        <v>0</v>
      </c>
      <c r="AB175" s="48">
        <v>625000</v>
      </c>
      <c r="AC175" s="45" t="s">
        <v>1</v>
      </c>
      <c r="AD175" s="45" t="s">
        <v>1338</v>
      </c>
      <c r="AE175" s="45" t="s">
        <v>1673</v>
      </c>
      <c r="AF175" s="45" t="s">
        <v>2372</v>
      </c>
      <c r="AG175" s="45" t="s">
        <v>249</v>
      </c>
      <c r="AI175" s="48">
        <v>0</v>
      </c>
      <c r="AL175" s="48">
        <v>1600000</v>
      </c>
      <c r="AM175" s="45" t="s">
        <v>2</v>
      </c>
      <c r="AN175" s="45" t="s">
        <v>517</v>
      </c>
      <c r="AO175" s="45" t="s">
        <v>793</v>
      </c>
      <c r="AP175" s="45" t="s">
        <v>1108</v>
      </c>
      <c r="AQ175" s="45" t="s">
        <v>81</v>
      </c>
      <c r="AS175" s="48">
        <v>0</v>
      </c>
      <c r="AV175" s="48">
        <v>781565</v>
      </c>
      <c r="AW175" s="45" t="s">
        <v>1</v>
      </c>
      <c r="AX175" s="45" t="s">
        <v>513</v>
      </c>
      <c r="AY175" s="45" t="s">
        <v>1631</v>
      </c>
      <c r="AZ175" s="45" t="s">
        <v>2370</v>
      </c>
      <c r="BA175" s="45" t="s">
        <v>314</v>
      </c>
      <c r="BC175" s="48">
        <v>0</v>
      </c>
      <c r="BF175" s="48">
        <v>3986390</v>
      </c>
      <c r="BG175" s="45" t="s">
        <v>1</v>
      </c>
      <c r="BH175" s="45" t="s">
        <v>1327</v>
      </c>
      <c r="BI175" s="45" t="s">
        <v>1636</v>
      </c>
      <c r="BJ175" s="45" t="s">
        <v>2371</v>
      </c>
      <c r="BK175" s="45" t="s">
        <v>293</v>
      </c>
      <c r="BM175" s="48">
        <v>0</v>
      </c>
      <c r="BP175" s="48">
        <v>1040670.73</v>
      </c>
      <c r="BQ175" s="45" t="s">
        <v>1</v>
      </c>
      <c r="BR175" s="45" t="s">
        <v>1326</v>
      </c>
      <c r="BS175" s="45" t="s">
        <v>1634</v>
      </c>
      <c r="BT175" s="45" t="s">
        <v>2370</v>
      </c>
      <c r="BU175" s="45" t="s">
        <v>292</v>
      </c>
      <c r="BW175" s="48">
        <v>0</v>
      </c>
    </row>
    <row r="176" spans="1:75" x14ac:dyDescent="0.3">
      <c r="A176" s="45" t="s">
        <v>479</v>
      </c>
      <c r="B176" s="45" t="s">
        <v>1533</v>
      </c>
      <c r="C176" s="45" t="s">
        <v>2101</v>
      </c>
      <c r="D176" s="45" t="s">
        <v>30</v>
      </c>
      <c r="E176" s="45" t="s">
        <v>3</v>
      </c>
      <c r="F176" s="45"/>
      <c r="H176" s="1">
        <v>0</v>
      </c>
      <c r="I176" s="2" t="s">
        <v>2</v>
      </c>
      <c r="J176" s="2" t="s">
        <v>528</v>
      </c>
      <c r="K176" s="2" t="s">
        <v>815</v>
      </c>
      <c r="L176" s="45" t="s">
        <v>1119</v>
      </c>
      <c r="M176" s="2" t="s">
        <v>91</v>
      </c>
      <c r="O176" s="48">
        <v>0</v>
      </c>
      <c r="R176" s="48">
        <v>0</v>
      </c>
      <c r="S176" s="45" t="s">
        <v>1</v>
      </c>
      <c r="T176" s="45" t="s">
        <v>1340</v>
      </c>
      <c r="U176" s="45" t="s">
        <v>806</v>
      </c>
      <c r="V176" s="45" t="s">
        <v>1241</v>
      </c>
      <c r="W176" s="45" t="s">
        <v>87</v>
      </c>
      <c r="Y176" s="48">
        <v>0</v>
      </c>
      <c r="AB176" s="48">
        <v>0</v>
      </c>
      <c r="AC176" s="45" t="s">
        <v>2</v>
      </c>
      <c r="AD176" s="45" t="s">
        <v>1334</v>
      </c>
      <c r="AE176" s="45" t="s">
        <v>801</v>
      </c>
      <c r="AF176" s="45" t="s">
        <v>1107</v>
      </c>
      <c r="AG176" s="45" t="s">
        <v>85</v>
      </c>
      <c r="AI176" s="48">
        <v>0</v>
      </c>
      <c r="AL176" s="48">
        <v>1715000</v>
      </c>
      <c r="AM176" s="45" t="s">
        <v>2</v>
      </c>
      <c r="AN176" s="45" t="s">
        <v>517</v>
      </c>
      <c r="AO176" s="45" t="s">
        <v>794</v>
      </c>
      <c r="AP176" s="45" t="s">
        <v>1109</v>
      </c>
      <c r="AQ176" s="45" t="s">
        <v>81</v>
      </c>
      <c r="AS176" s="48">
        <v>745955.48</v>
      </c>
      <c r="AV176" s="48">
        <v>781565</v>
      </c>
      <c r="AW176" s="45" t="s">
        <v>1</v>
      </c>
      <c r="AX176" s="45" t="s">
        <v>513</v>
      </c>
      <c r="AY176" s="45" t="s">
        <v>1631</v>
      </c>
      <c r="AZ176" s="45" t="s">
        <v>2371</v>
      </c>
      <c r="BA176" s="45" t="s">
        <v>314</v>
      </c>
      <c r="BC176" s="48">
        <v>1743.09</v>
      </c>
      <c r="BF176" s="48">
        <v>0</v>
      </c>
      <c r="BG176" s="45" t="s">
        <v>2</v>
      </c>
      <c r="BH176" s="45" t="s">
        <v>1327</v>
      </c>
      <c r="BI176" s="45" t="s">
        <v>1637</v>
      </c>
      <c r="BJ176" s="45" t="s">
        <v>2135</v>
      </c>
      <c r="BK176" s="45" t="s">
        <v>293</v>
      </c>
      <c r="BM176" s="48">
        <v>0</v>
      </c>
      <c r="BP176" s="48">
        <v>196324.36</v>
      </c>
      <c r="BQ176" s="45" t="s">
        <v>1</v>
      </c>
      <c r="BR176" s="45" t="s">
        <v>1326</v>
      </c>
      <c r="BS176" s="45" t="s">
        <v>1634</v>
      </c>
      <c r="BT176" s="45" t="s">
        <v>2371</v>
      </c>
      <c r="BU176" s="45" t="s">
        <v>292</v>
      </c>
      <c r="BW176" s="48">
        <v>0</v>
      </c>
    </row>
    <row r="177" spans="1:75" x14ac:dyDescent="0.3">
      <c r="A177" s="45" t="s">
        <v>479</v>
      </c>
      <c r="B177" s="45" t="s">
        <v>735</v>
      </c>
      <c r="C177" s="45" t="s">
        <v>1077</v>
      </c>
      <c r="D177" s="45" t="s">
        <v>30</v>
      </c>
      <c r="E177" s="45" t="s">
        <v>2</v>
      </c>
      <c r="F177" s="45"/>
      <c r="H177" s="1">
        <v>7653877</v>
      </c>
      <c r="I177" s="2" t="s">
        <v>1</v>
      </c>
      <c r="J177" s="2" t="s">
        <v>529</v>
      </c>
      <c r="K177" s="2" t="s">
        <v>816</v>
      </c>
      <c r="L177" s="45" t="s">
        <v>1245</v>
      </c>
      <c r="M177" s="2" t="s">
        <v>92</v>
      </c>
      <c r="O177" s="48">
        <v>224709.62</v>
      </c>
      <c r="R177" s="48">
        <v>0</v>
      </c>
      <c r="S177" s="45" t="s">
        <v>1</v>
      </c>
      <c r="T177" s="45" t="s">
        <v>1340</v>
      </c>
      <c r="U177" s="45" t="s">
        <v>805</v>
      </c>
      <c r="V177" s="45" t="s">
        <v>1242</v>
      </c>
      <c r="W177" s="45" t="s">
        <v>89</v>
      </c>
      <c r="Y177" s="48">
        <v>0</v>
      </c>
      <c r="AB177" s="48">
        <v>1600000</v>
      </c>
      <c r="AC177" s="45" t="s">
        <v>1</v>
      </c>
      <c r="AD177" s="45" t="s">
        <v>1335</v>
      </c>
      <c r="AE177" s="45" t="s">
        <v>1669</v>
      </c>
      <c r="AF177" s="45" t="s">
        <v>145</v>
      </c>
      <c r="AG177" s="45" t="s">
        <v>145</v>
      </c>
      <c r="AI177" s="48">
        <v>0</v>
      </c>
      <c r="AL177" s="48">
        <v>447681</v>
      </c>
      <c r="AM177" s="45" t="s">
        <v>2</v>
      </c>
      <c r="AN177" s="45" t="s">
        <v>517</v>
      </c>
      <c r="AO177" s="45" t="s">
        <v>795</v>
      </c>
      <c r="AP177" s="45" t="s">
        <v>1110</v>
      </c>
      <c r="AQ177" s="45" t="s">
        <v>82</v>
      </c>
      <c r="AS177" s="48">
        <v>0</v>
      </c>
      <c r="AV177" s="48">
        <v>1029403</v>
      </c>
      <c r="AW177" s="45" t="s">
        <v>2</v>
      </c>
      <c r="AX177" s="45" t="s">
        <v>513</v>
      </c>
      <c r="AY177" s="45" t="s">
        <v>1632</v>
      </c>
      <c r="AZ177" s="45" t="s">
        <v>1107</v>
      </c>
      <c r="BA177" s="45" t="s">
        <v>77</v>
      </c>
      <c r="BC177" s="48">
        <v>0</v>
      </c>
      <c r="BF177" s="48">
        <v>1484271</v>
      </c>
      <c r="BG177" s="45" t="s">
        <v>2</v>
      </c>
      <c r="BH177" s="45" t="s">
        <v>516</v>
      </c>
      <c r="BI177" s="45" t="s">
        <v>792</v>
      </c>
      <c r="BJ177" s="45" t="s">
        <v>1053</v>
      </c>
      <c r="BK177" s="45" t="s">
        <v>80</v>
      </c>
      <c r="BM177" s="48">
        <v>0</v>
      </c>
      <c r="BP177" s="48">
        <v>0</v>
      </c>
      <c r="BQ177" s="45" t="s">
        <v>2</v>
      </c>
      <c r="BR177" s="45" t="s">
        <v>1326</v>
      </c>
      <c r="BS177" s="45" t="s">
        <v>1635</v>
      </c>
      <c r="BT177" s="45" t="s">
        <v>1107</v>
      </c>
      <c r="BU177" s="45" t="s">
        <v>78</v>
      </c>
      <c r="BW177" s="48">
        <v>0</v>
      </c>
    </row>
    <row r="178" spans="1:75" x14ac:dyDescent="0.3">
      <c r="A178" s="45" t="s">
        <v>480</v>
      </c>
      <c r="B178" s="45" t="s">
        <v>1534</v>
      </c>
      <c r="C178" s="45" t="s">
        <v>2088</v>
      </c>
      <c r="D178" s="45" t="s">
        <v>145</v>
      </c>
      <c r="E178" s="45" t="s">
        <v>1</v>
      </c>
      <c r="F178" s="45"/>
      <c r="H178" s="1">
        <v>6457744</v>
      </c>
      <c r="I178" s="2" t="s">
        <v>1</v>
      </c>
      <c r="J178" s="2" t="s">
        <v>529</v>
      </c>
      <c r="K178" s="2" t="s">
        <v>816</v>
      </c>
      <c r="L178" s="45" t="s">
        <v>1246</v>
      </c>
      <c r="M178" s="2" t="s">
        <v>92</v>
      </c>
      <c r="O178" s="48">
        <v>0</v>
      </c>
      <c r="R178" s="48">
        <v>0</v>
      </c>
      <c r="S178" s="45" t="s">
        <v>1</v>
      </c>
      <c r="T178" s="45" t="s">
        <v>1340</v>
      </c>
      <c r="U178" s="45" t="s">
        <v>806</v>
      </c>
      <c r="V178" s="45" t="s">
        <v>1242</v>
      </c>
      <c r="W178" s="45" t="s">
        <v>87</v>
      </c>
      <c r="Y178" s="48">
        <v>0</v>
      </c>
      <c r="AB178" s="48">
        <v>1000000</v>
      </c>
      <c r="AC178" s="45" t="s">
        <v>2</v>
      </c>
      <c r="AD178" s="45" t="s">
        <v>524</v>
      </c>
      <c r="AE178" s="45" t="s">
        <v>2541</v>
      </c>
      <c r="AF178" s="45" t="s">
        <v>1113</v>
      </c>
      <c r="AG178" s="45" t="s">
        <v>86</v>
      </c>
      <c r="AI178" s="48">
        <v>0</v>
      </c>
      <c r="AL178" s="48">
        <v>0</v>
      </c>
      <c r="AM178" s="45" t="s">
        <v>3</v>
      </c>
      <c r="AN178" s="45" t="s">
        <v>517</v>
      </c>
      <c r="AO178" s="45" t="s">
        <v>1630</v>
      </c>
      <c r="AP178" s="45" t="s">
        <v>2133</v>
      </c>
      <c r="AQ178" s="45" t="s">
        <v>246</v>
      </c>
      <c r="AS178" s="48">
        <v>0</v>
      </c>
      <c r="AV178" s="48">
        <v>0</v>
      </c>
      <c r="AW178" s="45" t="s">
        <v>2</v>
      </c>
      <c r="AX178" s="45" t="s">
        <v>513</v>
      </c>
      <c r="AY178" s="45" t="s">
        <v>1633</v>
      </c>
      <c r="AZ178" s="45" t="s">
        <v>1107</v>
      </c>
      <c r="BA178" s="45" t="s">
        <v>315</v>
      </c>
      <c r="BC178" s="48">
        <v>0</v>
      </c>
      <c r="BF178" s="48">
        <v>996620</v>
      </c>
      <c r="BG178" s="45" t="s">
        <v>1</v>
      </c>
      <c r="BH178" s="45" t="s">
        <v>1328</v>
      </c>
      <c r="BI178" s="45" t="s">
        <v>1642</v>
      </c>
      <c r="BJ178" s="45" t="s">
        <v>2370</v>
      </c>
      <c r="BK178" s="45" t="s">
        <v>316</v>
      </c>
      <c r="BM178" s="48">
        <v>0</v>
      </c>
      <c r="BP178" s="48">
        <v>0</v>
      </c>
      <c r="BQ178" s="45" t="s">
        <v>2</v>
      </c>
      <c r="BR178" s="45" t="s">
        <v>1326</v>
      </c>
      <c r="BS178" s="45" t="s">
        <v>1634</v>
      </c>
      <c r="BT178" s="45" t="s">
        <v>2135</v>
      </c>
      <c r="BU178" s="45" t="s">
        <v>292</v>
      </c>
      <c r="BW178" s="48">
        <v>0</v>
      </c>
    </row>
    <row r="179" spans="1:75" x14ac:dyDescent="0.3">
      <c r="A179" s="45" t="s">
        <v>480</v>
      </c>
      <c r="B179" s="45" t="s">
        <v>1535</v>
      </c>
      <c r="C179" s="45" t="s">
        <v>2088</v>
      </c>
      <c r="D179" s="45" t="s">
        <v>145</v>
      </c>
      <c r="E179" s="45" t="s">
        <v>1</v>
      </c>
      <c r="F179" s="45"/>
      <c r="H179" s="1">
        <v>0</v>
      </c>
      <c r="I179" s="2" t="s">
        <v>2</v>
      </c>
      <c r="J179" s="2" t="s">
        <v>529</v>
      </c>
      <c r="K179" s="2" t="s">
        <v>817</v>
      </c>
      <c r="L179" s="45" t="s">
        <v>1119</v>
      </c>
      <c r="M179" s="2" t="s">
        <v>92</v>
      </c>
      <c r="O179" s="48">
        <v>0</v>
      </c>
      <c r="R179" s="48">
        <v>0</v>
      </c>
      <c r="S179" s="45" t="s">
        <v>1</v>
      </c>
      <c r="T179" s="45" t="s">
        <v>1340</v>
      </c>
      <c r="U179" s="45" t="s">
        <v>807</v>
      </c>
      <c r="V179" s="45" t="s">
        <v>1243</v>
      </c>
      <c r="W179" s="45" t="s">
        <v>87</v>
      </c>
      <c r="Y179" s="48">
        <v>0</v>
      </c>
      <c r="AB179" s="48">
        <v>116813</v>
      </c>
      <c r="AC179" s="45" t="s">
        <v>1</v>
      </c>
      <c r="AD179" s="45" t="s">
        <v>1340</v>
      </c>
      <c r="AE179" s="45" t="s">
        <v>810</v>
      </c>
      <c r="AF179" s="45" t="s">
        <v>1116</v>
      </c>
      <c r="AG179" s="45" t="s">
        <v>87</v>
      </c>
      <c r="AI179" s="48">
        <v>0</v>
      </c>
      <c r="AL179" s="48">
        <v>11300000</v>
      </c>
      <c r="AM179" s="45" t="s">
        <v>1</v>
      </c>
      <c r="AN179" s="45" t="s">
        <v>1329</v>
      </c>
      <c r="AO179" s="45" t="s">
        <v>1651</v>
      </c>
      <c r="AP179" s="45" t="s">
        <v>145</v>
      </c>
      <c r="AQ179" s="45" t="s">
        <v>145</v>
      </c>
      <c r="AS179" s="48">
        <v>0</v>
      </c>
      <c r="AV179" s="48">
        <v>219980</v>
      </c>
      <c r="AW179" s="45" t="s">
        <v>1</v>
      </c>
      <c r="AX179" s="45" t="s">
        <v>1326</v>
      </c>
      <c r="AY179" s="45" t="s">
        <v>1634</v>
      </c>
      <c r="AZ179" s="45" t="s">
        <v>2370</v>
      </c>
      <c r="BA179" s="45" t="s">
        <v>292</v>
      </c>
      <c r="BC179" s="48">
        <v>0</v>
      </c>
      <c r="BF179" s="48">
        <v>996620</v>
      </c>
      <c r="BG179" s="45" t="s">
        <v>1</v>
      </c>
      <c r="BH179" s="45" t="s">
        <v>1328</v>
      </c>
      <c r="BI179" s="45" t="s">
        <v>1642</v>
      </c>
      <c r="BJ179" s="45" t="s">
        <v>2371</v>
      </c>
      <c r="BK179" s="45" t="s">
        <v>316</v>
      </c>
      <c r="BM179" s="48">
        <v>0</v>
      </c>
      <c r="BP179" s="48">
        <v>3248210.88</v>
      </c>
      <c r="BQ179" s="45" t="s">
        <v>1</v>
      </c>
      <c r="BR179" s="45" t="s">
        <v>1327</v>
      </c>
      <c r="BS179" s="45" t="s">
        <v>1636</v>
      </c>
      <c r="BT179" s="45" t="s">
        <v>2370</v>
      </c>
      <c r="BU179" s="45" t="s">
        <v>293</v>
      </c>
      <c r="BW179" s="48">
        <v>0</v>
      </c>
    </row>
    <row r="180" spans="1:75" x14ac:dyDescent="0.3">
      <c r="A180" s="45" t="s">
        <v>480</v>
      </c>
      <c r="B180" s="45" t="s">
        <v>1536</v>
      </c>
      <c r="C180" s="45" t="s">
        <v>2082</v>
      </c>
      <c r="D180" s="45" t="s">
        <v>145</v>
      </c>
      <c r="E180" s="45" t="s">
        <v>1</v>
      </c>
      <c r="F180" s="45"/>
      <c r="H180" s="1">
        <v>0</v>
      </c>
      <c r="I180" s="2" t="s">
        <v>2</v>
      </c>
      <c r="J180" s="2" t="s">
        <v>530</v>
      </c>
      <c r="K180" s="2" t="s">
        <v>818</v>
      </c>
      <c r="L180" s="45" t="s">
        <v>1119</v>
      </c>
      <c r="M180" s="2" t="s">
        <v>93</v>
      </c>
      <c r="O180" s="48">
        <v>0</v>
      </c>
      <c r="R180" s="48">
        <v>0</v>
      </c>
      <c r="S180" s="45" t="s">
        <v>1</v>
      </c>
      <c r="T180" s="45" t="s">
        <v>1340</v>
      </c>
      <c r="U180" s="45" t="s">
        <v>808</v>
      </c>
      <c r="V180" s="45" t="s">
        <v>1244</v>
      </c>
      <c r="W180" s="45" t="s">
        <v>89</v>
      </c>
      <c r="Y180" s="48">
        <v>0</v>
      </c>
      <c r="AB180" s="48">
        <v>122412</v>
      </c>
      <c r="AC180" s="45" t="s">
        <v>2</v>
      </c>
      <c r="AD180" s="45" t="s">
        <v>1340</v>
      </c>
      <c r="AE180" s="45" t="s">
        <v>803</v>
      </c>
      <c r="AF180" s="45" t="s">
        <v>1114</v>
      </c>
      <c r="AG180" s="45" t="s">
        <v>88</v>
      </c>
      <c r="AI180" s="48">
        <v>0</v>
      </c>
      <c r="AL180" s="48">
        <v>0</v>
      </c>
      <c r="AM180" s="45" t="s">
        <v>2</v>
      </c>
      <c r="AN180" s="45" t="s">
        <v>1329</v>
      </c>
      <c r="AO180" s="45" t="s">
        <v>1650</v>
      </c>
      <c r="AP180" s="45" t="s">
        <v>2704</v>
      </c>
      <c r="AQ180" s="45" t="s">
        <v>83</v>
      </c>
      <c r="AS180" s="48">
        <v>0</v>
      </c>
      <c r="AV180" s="48">
        <v>700000</v>
      </c>
      <c r="AW180" s="45" t="s">
        <v>1</v>
      </c>
      <c r="AX180" s="45" t="s">
        <v>1326</v>
      </c>
      <c r="AY180" s="45" t="s">
        <v>1634</v>
      </c>
      <c r="AZ180" s="45" t="s">
        <v>2371</v>
      </c>
      <c r="BA180" s="45" t="s">
        <v>292</v>
      </c>
      <c r="BC180" s="48">
        <v>0</v>
      </c>
      <c r="BF180" s="48">
        <v>12800000</v>
      </c>
      <c r="BG180" s="45" t="s">
        <v>2</v>
      </c>
      <c r="BH180" s="45" t="s">
        <v>1328</v>
      </c>
      <c r="BI180" s="45" t="s">
        <v>1643</v>
      </c>
      <c r="BJ180" s="45" t="s">
        <v>2135</v>
      </c>
      <c r="BK180" s="45" t="s">
        <v>316</v>
      </c>
      <c r="BM180" s="48">
        <v>0</v>
      </c>
      <c r="BP180" s="48">
        <v>850431.21</v>
      </c>
      <c r="BQ180" s="45" t="s">
        <v>1</v>
      </c>
      <c r="BR180" s="45" t="s">
        <v>1327</v>
      </c>
      <c r="BS180" s="45" t="s">
        <v>1636</v>
      </c>
      <c r="BT180" s="45" t="s">
        <v>2371</v>
      </c>
      <c r="BU180" s="45" t="s">
        <v>293</v>
      </c>
      <c r="BW180" s="48">
        <v>0</v>
      </c>
    </row>
    <row r="181" spans="1:75" x14ac:dyDescent="0.3">
      <c r="A181" s="45" t="s">
        <v>480</v>
      </c>
      <c r="B181" s="45" t="s">
        <v>733</v>
      </c>
      <c r="C181" s="45" t="s">
        <v>2358</v>
      </c>
      <c r="D181" s="45" t="s">
        <v>28</v>
      </c>
      <c r="E181" s="45" t="s">
        <v>1</v>
      </c>
      <c r="F181" s="45"/>
      <c r="H181" s="1">
        <v>12138797</v>
      </c>
      <c r="I181" s="2" t="s">
        <v>1</v>
      </c>
      <c r="J181" s="2" t="s">
        <v>531</v>
      </c>
      <c r="K181" s="2" t="s">
        <v>819</v>
      </c>
      <c r="L181" s="45" t="s">
        <v>1245</v>
      </c>
      <c r="M181" s="2" t="s">
        <v>94</v>
      </c>
      <c r="O181" s="48">
        <v>0</v>
      </c>
      <c r="R181" s="48">
        <v>0</v>
      </c>
      <c r="S181" s="45" t="s">
        <v>5</v>
      </c>
      <c r="T181" s="45" t="s">
        <v>1340</v>
      </c>
      <c r="U181" s="45" t="s">
        <v>809</v>
      </c>
      <c r="V181" s="45" t="s">
        <v>1115</v>
      </c>
      <c r="W181" s="45" t="s">
        <v>89</v>
      </c>
      <c r="Y181" s="48">
        <v>0</v>
      </c>
      <c r="AB181" s="48">
        <v>2000000</v>
      </c>
      <c r="AC181" s="45" t="s">
        <v>2</v>
      </c>
      <c r="AD181" s="45" t="s">
        <v>1340</v>
      </c>
      <c r="AE181" s="45" t="s">
        <v>804</v>
      </c>
      <c r="AF181" s="45" t="s">
        <v>1114</v>
      </c>
      <c r="AG181" s="45" t="s">
        <v>89</v>
      </c>
      <c r="AI181" s="48">
        <v>2932608.83</v>
      </c>
      <c r="AL181" s="48">
        <v>6500000</v>
      </c>
      <c r="AM181" s="45" t="s">
        <v>1</v>
      </c>
      <c r="AN181" s="45" t="s">
        <v>1330</v>
      </c>
      <c r="AO181" s="45" t="s">
        <v>797</v>
      </c>
      <c r="AP181" s="45" t="s">
        <v>145</v>
      </c>
      <c r="AQ181" s="45" t="s">
        <v>145</v>
      </c>
      <c r="AS181" s="48">
        <v>1864162.43</v>
      </c>
      <c r="AV181" s="48">
        <v>0</v>
      </c>
      <c r="AW181" s="45" t="s">
        <v>2</v>
      </c>
      <c r="AX181" s="45" t="s">
        <v>1326</v>
      </c>
      <c r="AY181" s="45" t="s">
        <v>1634</v>
      </c>
      <c r="AZ181" s="45" t="s">
        <v>2135</v>
      </c>
      <c r="BA181" s="45" t="s">
        <v>292</v>
      </c>
      <c r="BC181" s="48">
        <v>809306.88</v>
      </c>
      <c r="BF181" s="48">
        <v>621565</v>
      </c>
      <c r="BG181" s="45" t="s">
        <v>1</v>
      </c>
      <c r="BH181" s="45" t="s">
        <v>517</v>
      </c>
      <c r="BI181" s="45" t="s">
        <v>1645</v>
      </c>
      <c r="BJ181" s="45" t="s">
        <v>2370</v>
      </c>
      <c r="BK181" s="45" t="s">
        <v>317</v>
      </c>
      <c r="BM181" s="48">
        <v>0</v>
      </c>
      <c r="BP181" s="48">
        <v>0</v>
      </c>
      <c r="BQ181" s="45" t="s">
        <v>2</v>
      </c>
      <c r="BR181" s="45" t="s">
        <v>1327</v>
      </c>
      <c r="BS181" s="45" t="s">
        <v>1637</v>
      </c>
      <c r="BT181" s="45" t="s">
        <v>2135</v>
      </c>
      <c r="BU181" s="45" t="s">
        <v>293</v>
      </c>
      <c r="BW181" s="48">
        <v>0</v>
      </c>
    </row>
    <row r="182" spans="1:75" x14ac:dyDescent="0.3">
      <c r="A182" s="45" t="s">
        <v>480</v>
      </c>
      <c r="B182" s="45" t="s">
        <v>1537</v>
      </c>
      <c r="C182" s="45" t="s">
        <v>2359</v>
      </c>
      <c r="D182" s="45" t="s">
        <v>28</v>
      </c>
      <c r="E182" s="45" t="s">
        <v>1</v>
      </c>
      <c r="F182" s="45"/>
      <c r="H182" s="1">
        <v>2256428</v>
      </c>
      <c r="I182" s="2" t="s">
        <v>1</v>
      </c>
      <c r="J182" s="2" t="s">
        <v>531</v>
      </c>
      <c r="K182" s="2" t="s">
        <v>820</v>
      </c>
      <c r="L182" s="45" t="s">
        <v>1245</v>
      </c>
      <c r="M182" s="2" t="s">
        <v>95</v>
      </c>
      <c r="O182" s="48">
        <v>0</v>
      </c>
      <c r="R182" s="48">
        <v>0</v>
      </c>
      <c r="S182" s="45" t="s">
        <v>1</v>
      </c>
      <c r="T182" s="45" t="s">
        <v>1340</v>
      </c>
      <c r="U182" s="45" t="s">
        <v>810</v>
      </c>
      <c r="V182" s="45" t="s">
        <v>1116</v>
      </c>
      <c r="W182" s="45" t="s">
        <v>87</v>
      </c>
      <c r="Y182" s="48">
        <v>0</v>
      </c>
      <c r="AB182" s="48">
        <v>0</v>
      </c>
      <c r="AC182" s="45" t="s">
        <v>1</v>
      </c>
      <c r="AD182" s="45" t="s">
        <v>1340</v>
      </c>
      <c r="AE182" s="45" t="s">
        <v>805</v>
      </c>
      <c r="AF182" s="45" t="s">
        <v>1241</v>
      </c>
      <c r="AG182" s="45" t="s">
        <v>89</v>
      </c>
      <c r="AI182" s="48">
        <v>0</v>
      </c>
      <c r="AL182" s="48">
        <v>5800000</v>
      </c>
      <c r="AM182" s="45" t="s">
        <v>2</v>
      </c>
      <c r="AN182" s="45" t="s">
        <v>1330</v>
      </c>
      <c r="AO182" s="45" t="s">
        <v>797</v>
      </c>
      <c r="AP182" s="45" t="s">
        <v>1107</v>
      </c>
      <c r="AQ182" s="45" t="s">
        <v>83</v>
      </c>
      <c r="AS182" s="48">
        <v>0</v>
      </c>
      <c r="AV182" s="48">
        <v>0</v>
      </c>
      <c r="AW182" s="45" t="s">
        <v>2</v>
      </c>
      <c r="AX182" s="45" t="s">
        <v>1326</v>
      </c>
      <c r="AY182" s="45" t="s">
        <v>1635</v>
      </c>
      <c r="AZ182" s="45" t="s">
        <v>1107</v>
      </c>
      <c r="BA182" s="45" t="s">
        <v>78</v>
      </c>
      <c r="BC182" s="48">
        <v>1868855.99</v>
      </c>
      <c r="BF182" s="48">
        <v>320065</v>
      </c>
      <c r="BG182" s="45" t="s">
        <v>1</v>
      </c>
      <c r="BH182" s="45" t="s">
        <v>517</v>
      </c>
      <c r="BI182" s="45" t="s">
        <v>1642</v>
      </c>
      <c r="BJ182" s="45" t="s">
        <v>2370</v>
      </c>
      <c r="BK182" s="45" t="s">
        <v>318</v>
      </c>
      <c r="BM182" s="48">
        <v>686107.44</v>
      </c>
      <c r="BP182" s="48">
        <v>1396270.71</v>
      </c>
      <c r="BQ182" s="45" t="s">
        <v>2</v>
      </c>
      <c r="BR182" s="45" t="s">
        <v>516</v>
      </c>
      <c r="BS182" s="45" t="s">
        <v>792</v>
      </c>
      <c r="BT182" s="45" t="s">
        <v>1053</v>
      </c>
      <c r="BU182" s="45" t="s">
        <v>80</v>
      </c>
      <c r="BW182" s="48">
        <v>314072.32000000001</v>
      </c>
    </row>
    <row r="183" spans="1:75" x14ac:dyDescent="0.3">
      <c r="A183" s="45" t="s">
        <v>480</v>
      </c>
      <c r="B183" s="45" t="s">
        <v>1538</v>
      </c>
      <c r="C183" s="45" t="s">
        <v>145</v>
      </c>
      <c r="D183" s="45" t="s">
        <v>145</v>
      </c>
      <c r="E183" s="45" t="s">
        <v>1</v>
      </c>
      <c r="F183" s="45"/>
      <c r="H183" s="1">
        <v>191940</v>
      </c>
      <c r="I183" s="2" t="s">
        <v>1</v>
      </c>
      <c r="J183" s="2" t="s">
        <v>531</v>
      </c>
      <c r="K183" s="2" t="s">
        <v>821</v>
      </c>
      <c r="L183" s="45" t="s">
        <v>1245</v>
      </c>
      <c r="M183" s="2" t="s">
        <v>96</v>
      </c>
      <c r="O183" s="48">
        <v>0</v>
      </c>
      <c r="R183" s="48">
        <v>3000000</v>
      </c>
      <c r="S183" s="45" t="s">
        <v>2</v>
      </c>
      <c r="T183" s="45" t="s">
        <v>525</v>
      </c>
      <c r="U183" s="45" t="s">
        <v>802</v>
      </c>
      <c r="V183" s="45" t="s">
        <v>1113</v>
      </c>
      <c r="W183" s="45" t="s">
        <v>87</v>
      </c>
      <c r="Y183" s="48">
        <v>0</v>
      </c>
      <c r="AB183" s="48">
        <v>0</v>
      </c>
      <c r="AC183" s="45" t="s">
        <v>1</v>
      </c>
      <c r="AD183" s="45" t="s">
        <v>1340</v>
      </c>
      <c r="AE183" s="45" t="s">
        <v>806</v>
      </c>
      <c r="AF183" s="45" t="s">
        <v>1241</v>
      </c>
      <c r="AG183" s="45" t="s">
        <v>87</v>
      </c>
      <c r="AI183" s="48">
        <v>0</v>
      </c>
      <c r="AL183" s="48">
        <v>1800000</v>
      </c>
      <c r="AM183" s="45" t="s">
        <v>1</v>
      </c>
      <c r="AN183" s="45" t="s">
        <v>1331</v>
      </c>
      <c r="AO183" s="45" t="s">
        <v>1656</v>
      </c>
      <c r="AP183" s="45" t="s">
        <v>2360</v>
      </c>
      <c r="AQ183" s="45" t="s">
        <v>247</v>
      </c>
      <c r="AS183" s="48">
        <v>0</v>
      </c>
      <c r="AV183" s="48">
        <v>0</v>
      </c>
      <c r="AW183" s="45" t="s">
        <v>2</v>
      </c>
      <c r="AX183" s="45" t="s">
        <v>1326</v>
      </c>
      <c r="AY183" s="45" t="s">
        <v>2751</v>
      </c>
      <c r="AZ183" s="45" t="s">
        <v>1107</v>
      </c>
      <c r="BA183" s="45" t="s">
        <v>292</v>
      </c>
      <c r="BC183" s="48">
        <v>0</v>
      </c>
      <c r="BF183" s="48">
        <v>1004859</v>
      </c>
      <c r="BG183" s="45" t="s">
        <v>1</v>
      </c>
      <c r="BH183" s="45" t="s">
        <v>517</v>
      </c>
      <c r="BI183" s="45" t="s">
        <v>794</v>
      </c>
      <c r="BJ183" s="45" t="s">
        <v>2370</v>
      </c>
      <c r="BK183" s="45" t="s">
        <v>81</v>
      </c>
      <c r="BM183" s="48">
        <v>0</v>
      </c>
      <c r="BP183" s="48">
        <v>3389002.15</v>
      </c>
      <c r="BQ183" s="45" t="s">
        <v>1</v>
      </c>
      <c r="BR183" s="45" t="s">
        <v>1328</v>
      </c>
      <c r="BS183" s="45" t="s">
        <v>1642</v>
      </c>
      <c r="BT183" s="45" t="s">
        <v>2370</v>
      </c>
      <c r="BU183" s="45" t="s">
        <v>316</v>
      </c>
      <c r="BW183" s="48">
        <v>0</v>
      </c>
    </row>
    <row r="184" spans="1:75" x14ac:dyDescent="0.3">
      <c r="A184" s="45" t="s">
        <v>480</v>
      </c>
      <c r="B184" s="45" t="s">
        <v>1539</v>
      </c>
      <c r="C184" s="45" t="s">
        <v>2102</v>
      </c>
      <c r="D184" s="45" t="s">
        <v>28</v>
      </c>
      <c r="E184" s="45" t="s">
        <v>3</v>
      </c>
      <c r="F184" s="45"/>
      <c r="H184" s="1">
        <v>5492800</v>
      </c>
      <c r="I184" s="2" t="s">
        <v>1</v>
      </c>
      <c r="J184" s="2" t="s">
        <v>531</v>
      </c>
      <c r="K184" s="2" t="s">
        <v>819</v>
      </c>
      <c r="L184" s="45" t="s">
        <v>1246</v>
      </c>
      <c r="M184" s="2" t="s">
        <v>94</v>
      </c>
      <c r="O184" s="48">
        <v>0</v>
      </c>
      <c r="R184" s="48">
        <v>0</v>
      </c>
      <c r="S184" s="45" t="s">
        <v>2</v>
      </c>
      <c r="T184" s="45" t="s">
        <v>526</v>
      </c>
      <c r="U184" s="45" t="s">
        <v>811</v>
      </c>
      <c r="V184" s="45" t="s">
        <v>1117</v>
      </c>
      <c r="W184" s="45" t="s">
        <v>90</v>
      </c>
      <c r="Y184" s="48">
        <v>0</v>
      </c>
      <c r="AB184" s="48">
        <v>0</v>
      </c>
      <c r="AC184" s="45" t="s">
        <v>1</v>
      </c>
      <c r="AD184" s="45" t="s">
        <v>1340</v>
      </c>
      <c r="AE184" s="45" t="s">
        <v>805</v>
      </c>
      <c r="AF184" s="45" t="s">
        <v>1242</v>
      </c>
      <c r="AG184" s="45" t="s">
        <v>89</v>
      </c>
      <c r="AI184" s="48">
        <v>0</v>
      </c>
      <c r="AL184" s="48">
        <v>1638459</v>
      </c>
      <c r="AM184" s="45" t="s">
        <v>1</v>
      </c>
      <c r="AN184" s="45" t="s">
        <v>2627</v>
      </c>
      <c r="AO184" s="45" t="s">
        <v>2538</v>
      </c>
      <c r="AP184" s="45" t="s">
        <v>2606</v>
      </c>
      <c r="AQ184" s="45" t="s">
        <v>82</v>
      </c>
      <c r="AS184" s="48">
        <v>0</v>
      </c>
      <c r="AV184" s="48">
        <v>3786480</v>
      </c>
      <c r="AW184" s="45" t="s">
        <v>1</v>
      </c>
      <c r="AX184" s="45" t="s">
        <v>1327</v>
      </c>
      <c r="AY184" s="45" t="s">
        <v>1636</v>
      </c>
      <c r="AZ184" s="45" t="s">
        <v>2370</v>
      </c>
      <c r="BA184" s="45" t="s">
        <v>293</v>
      </c>
      <c r="BC184" s="48">
        <v>0</v>
      </c>
      <c r="BF184" s="48">
        <v>621565</v>
      </c>
      <c r="BG184" s="45" t="s">
        <v>1</v>
      </c>
      <c r="BH184" s="45" t="s">
        <v>517</v>
      </c>
      <c r="BI184" s="45" t="s">
        <v>1645</v>
      </c>
      <c r="BJ184" s="45" t="s">
        <v>2371</v>
      </c>
      <c r="BK184" s="45" t="s">
        <v>317</v>
      </c>
      <c r="BM184" s="48">
        <v>508163.58</v>
      </c>
      <c r="BP184" s="48">
        <v>4500000</v>
      </c>
      <c r="BQ184" s="45" t="s">
        <v>1</v>
      </c>
      <c r="BR184" s="45" t="s">
        <v>1328</v>
      </c>
      <c r="BS184" s="45" t="s">
        <v>1642</v>
      </c>
      <c r="BT184" s="45" t="s">
        <v>2371</v>
      </c>
      <c r="BU184" s="45" t="s">
        <v>316</v>
      </c>
      <c r="BW184" s="48">
        <v>195.61</v>
      </c>
    </row>
    <row r="185" spans="1:75" x14ac:dyDescent="0.3">
      <c r="A185" s="45" t="s">
        <v>480</v>
      </c>
      <c r="B185" s="45" t="s">
        <v>1540</v>
      </c>
      <c r="C185" s="45" t="s">
        <v>2102</v>
      </c>
      <c r="D185" s="45" t="s">
        <v>29</v>
      </c>
      <c r="E185" s="45" t="s">
        <v>3</v>
      </c>
      <c r="F185" s="45"/>
      <c r="H185" s="1">
        <v>0</v>
      </c>
      <c r="I185" s="2" t="s">
        <v>2</v>
      </c>
      <c r="J185" s="2" t="s">
        <v>531</v>
      </c>
      <c r="K185" s="2" t="s">
        <v>822</v>
      </c>
      <c r="L185" s="45" t="s">
        <v>1119</v>
      </c>
      <c r="M185" s="2" t="s">
        <v>94</v>
      </c>
      <c r="O185" s="48">
        <v>0</v>
      </c>
      <c r="R185" s="48">
        <v>1600000</v>
      </c>
      <c r="S185" s="45" t="s">
        <v>1</v>
      </c>
      <c r="T185" s="45" t="s">
        <v>527</v>
      </c>
      <c r="U185" s="45" t="s">
        <v>1679</v>
      </c>
      <c r="V185" s="45" t="s">
        <v>1246</v>
      </c>
      <c r="W185" s="45" t="s">
        <v>91</v>
      </c>
      <c r="Y185" s="48">
        <v>0</v>
      </c>
      <c r="AB185" s="48">
        <v>0</v>
      </c>
      <c r="AC185" s="45" t="s">
        <v>1</v>
      </c>
      <c r="AD185" s="45" t="s">
        <v>1340</v>
      </c>
      <c r="AE185" s="45" t="s">
        <v>806</v>
      </c>
      <c r="AF185" s="45" t="s">
        <v>1242</v>
      </c>
      <c r="AG185" s="45" t="s">
        <v>87</v>
      </c>
      <c r="AI185" s="48">
        <v>0</v>
      </c>
      <c r="AL185" s="48">
        <v>4800000</v>
      </c>
      <c r="AM185" s="45" t="s">
        <v>2</v>
      </c>
      <c r="AN185" s="45" t="s">
        <v>2627</v>
      </c>
      <c r="AO185" s="45" t="s">
        <v>796</v>
      </c>
      <c r="AP185" s="45" t="s">
        <v>1111</v>
      </c>
      <c r="AQ185" s="45" t="s">
        <v>77</v>
      </c>
      <c r="AS185" s="48">
        <v>0</v>
      </c>
      <c r="AV185" s="48">
        <v>3986390</v>
      </c>
      <c r="AW185" s="45" t="s">
        <v>1</v>
      </c>
      <c r="AX185" s="45" t="s">
        <v>1327</v>
      </c>
      <c r="AY185" s="45" t="s">
        <v>1636</v>
      </c>
      <c r="AZ185" s="45" t="s">
        <v>2371</v>
      </c>
      <c r="BA185" s="45" t="s">
        <v>293</v>
      </c>
      <c r="BC185" s="48">
        <v>59327.8</v>
      </c>
      <c r="BF185" s="48">
        <v>320065</v>
      </c>
      <c r="BG185" s="45" t="s">
        <v>1</v>
      </c>
      <c r="BH185" s="45" t="s">
        <v>517</v>
      </c>
      <c r="BI185" s="45" t="s">
        <v>1646</v>
      </c>
      <c r="BJ185" s="45" t="s">
        <v>2371</v>
      </c>
      <c r="BK185" s="45" t="s">
        <v>318</v>
      </c>
      <c r="BM185" s="48">
        <v>0</v>
      </c>
      <c r="BP185" s="48">
        <v>0</v>
      </c>
      <c r="BQ185" s="45" t="s">
        <v>2</v>
      </c>
      <c r="BR185" s="45" t="s">
        <v>1328</v>
      </c>
      <c r="BS185" s="45" t="s">
        <v>1643</v>
      </c>
      <c r="BT185" s="45" t="s">
        <v>2135</v>
      </c>
      <c r="BU185" s="45" t="s">
        <v>316</v>
      </c>
      <c r="BW185" s="48">
        <v>0</v>
      </c>
    </row>
    <row r="186" spans="1:75" x14ac:dyDescent="0.3">
      <c r="A186" s="45" t="s">
        <v>480</v>
      </c>
      <c r="B186" s="45" t="s">
        <v>1541</v>
      </c>
      <c r="C186" s="45" t="s">
        <v>2103</v>
      </c>
      <c r="D186" s="45" t="s">
        <v>28</v>
      </c>
      <c r="E186" s="45" t="s">
        <v>3</v>
      </c>
      <c r="F186" s="45"/>
      <c r="H186" s="1">
        <v>5432855</v>
      </c>
      <c r="I186" s="2" t="s">
        <v>2</v>
      </c>
      <c r="J186" s="2" t="s">
        <v>531</v>
      </c>
      <c r="K186" s="2" t="s">
        <v>823</v>
      </c>
      <c r="L186" s="45" t="s">
        <v>1119</v>
      </c>
      <c r="M186" s="2" t="s">
        <v>95</v>
      </c>
      <c r="O186" s="48">
        <v>0</v>
      </c>
      <c r="R186" s="48">
        <v>6579135</v>
      </c>
      <c r="S186" s="45" t="s">
        <v>2</v>
      </c>
      <c r="T186" s="45" t="s">
        <v>527</v>
      </c>
      <c r="U186" s="45" t="s">
        <v>812</v>
      </c>
      <c r="V186" s="45" t="s">
        <v>1106</v>
      </c>
      <c r="W186" s="45" t="s">
        <v>91</v>
      </c>
      <c r="Y186" s="48">
        <v>0</v>
      </c>
      <c r="AB186" s="48">
        <v>0</v>
      </c>
      <c r="AC186" s="45" t="s">
        <v>1</v>
      </c>
      <c r="AD186" s="45" t="s">
        <v>1340</v>
      </c>
      <c r="AE186" s="45" t="s">
        <v>807</v>
      </c>
      <c r="AF186" s="45" t="s">
        <v>1243</v>
      </c>
      <c r="AG186" s="45" t="s">
        <v>87</v>
      </c>
      <c r="AI186" s="48">
        <v>0</v>
      </c>
      <c r="AL186" s="48">
        <v>0</v>
      </c>
      <c r="AM186" s="45" t="s">
        <v>1</v>
      </c>
      <c r="AN186" s="45" t="s">
        <v>521</v>
      </c>
      <c r="AO186" s="45" t="s">
        <v>2539</v>
      </c>
      <c r="AP186" s="45" t="s">
        <v>145</v>
      </c>
      <c r="AQ186" s="45" t="s">
        <v>145</v>
      </c>
      <c r="AS186" s="48">
        <v>0</v>
      </c>
      <c r="AV186" s="48">
        <v>0</v>
      </c>
      <c r="AW186" s="45" t="s">
        <v>2</v>
      </c>
      <c r="AX186" s="45" t="s">
        <v>1327</v>
      </c>
      <c r="AY186" s="45" t="s">
        <v>1637</v>
      </c>
      <c r="AZ186" s="45" t="s">
        <v>2135</v>
      </c>
      <c r="BA186" s="45" t="s">
        <v>293</v>
      </c>
      <c r="BC186" s="48">
        <v>0</v>
      </c>
      <c r="BF186" s="48">
        <v>1021310</v>
      </c>
      <c r="BG186" s="45" t="s">
        <v>1</v>
      </c>
      <c r="BH186" s="45" t="s">
        <v>517</v>
      </c>
      <c r="BI186" s="45" t="s">
        <v>794</v>
      </c>
      <c r="BJ186" s="45" t="s">
        <v>2371</v>
      </c>
      <c r="BK186" s="45" t="s">
        <v>81</v>
      </c>
      <c r="BM186" s="48">
        <v>0</v>
      </c>
      <c r="BP186" s="48">
        <v>0</v>
      </c>
      <c r="BQ186" s="45" t="s">
        <v>4</v>
      </c>
      <c r="BR186" s="45" t="s">
        <v>1317</v>
      </c>
      <c r="BS186" s="45" t="s">
        <v>1317</v>
      </c>
      <c r="BT186" s="45" t="s">
        <v>2079</v>
      </c>
      <c r="BU186" s="45" t="s">
        <v>145</v>
      </c>
      <c r="BW186" s="48">
        <v>0</v>
      </c>
    </row>
    <row r="187" spans="1:75" x14ac:dyDescent="0.3">
      <c r="A187" s="45" t="s">
        <v>480</v>
      </c>
      <c r="B187" s="45" t="s">
        <v>1542</v>
      </c>
      <c r="C187" s="45" t="s">
        <v>2104</v>
      </c>
      <c r="D187" s="45" t="s">
        <v>28</v>
      </c>
      <c r="E187" s="45" t="s">
        <v>3</v>
      </c>
      <c r="F187" s="45"/>
      <c r="H187" s="1">
        <v>1368334</v>
      </c>
      <c r="I187" s="2" t="s">
        <v>2</v>
      </c>
      <c r="J187" s="2" t="s">
        <v>531</v>
      </c>
      <c r="K187" s="2" t="s">
        <v>824</v>
      </c>
      <c r="L187" s="45" t="s">
        <v>1119</v>
      </c>
      <c r="M187" s="2" t="s">
        <v>96</v>
      </c>
      <c r="O187" s="48">
        <v>0</v>
      </c>
      <c r="R187" s="48">
        <v>0</v>
      </c>
      <c r="S187" s="45" t="s">
        <v>1</v>
      </c>
      <c r="T187" s="45" t="s">
        <v>528</v>
      </c>
      <c r="U187" s="45" t="s">
        <v>813</v>
      </c>
      <c r="V187" s="45" t="s">
        <v>1245</v>
      </c>
      <c r="W187" s="45" t="s">
        <v>91</v>
      </c>
      <c r="Y187" s="48">
        <v>0</v>
      </c>
      <c r="AB187" s="48">
        <v>0</v>
      </c>
      <c r="AC187" s="45" t="s">
        <v>1</v>
      </c>
      <c r="AD187" s="45" t="s">
        <v>1340</v>
      </c>
      <c r="AE187" s="45" t="s">
        <v>808</v>
      </c>
      <c r="AF187" s="45" t="s">
        <v>1244</v>
      </c>
      <c r="AG187" s="45" t="s">
        <v>89</v>
      </c>
      <c r="AI187" s="48">
        <v>0</v>
      </c>
      <c r="AL187" s="48">
        <v>4350000</v>
      </c>
      <c r="AM187" s="45" t="s">
        <v>2</v>
      </c>
      <c r="AN187" s="45" t="s">
        <v>521</v>
      </c>
      <c r="AO187" s="45" t="s">
        <v>799</v>
      </c>
      <c r="AP187" s="45" t="s">
        <v>1112</v>
      </c>
      <c r="AQ187" s="45" t="s">
        <v>84</v>
      </c>
      <c r="AS187" s="48">
        <v>0</v>
      </c>
      <c r="AV187" s="48">
        <v>1840470</v>
      </c>
      <c r="AW187" s="45" t="s">
        <v>2</v>
      </c>
      <c r="AX187" s="45" t="s">
        <v>516</v>
      </c>
      <c r="AY187" s="45" t="s">
        <v>792</v>
      </c>
      <c r="AZ187" s="45" t="s">
        <v>1053</v>
      </c>
      <c r="BA187" s="45" t="s">
        <v>80</v>
      </c>
      <c r="BC187" s="48">
        <v>0</v>
      </c>
      <c r="BF187" s="48">
        <v>640658</v>
      </c>
      <c r="BG187" s="45" t="s">
        <v>2</v>
      </c>
      <c r="BH187" s="45" t="s">
        <v>517</v>
      </c>
      <c r="BI187" s="45" t="s">
        <v>1646</v>
      </c>
      <c r="BJ187" s="45" t="s">
        <v>1110</v>
      </c>
      <c r="BK187" s="45" t="s">
        <v>318</v>
      </c>
      <c r="BM187" s="48">
        <v>0</v>
      </c>
      <c r="BP187" s="48">
        <v>854654</v>
      </c>
      <c r="BQ187" s="45" t="s">
        <v>1</v>
      </c>
      <c r="BR187" s="45" t="s">
        <v>517</v>
      </c>
      <c r="BS187" s="45" t="s">
        <v>1645</v>
      </c>
      <c r="BT187" s="45" t="s">
        <v>2370</v>
      </c>
      <c r="BU187" s="45" t="s">
        <v>317</v>
      </c>
      <c r="BW187" s="48">
        <v>66979.33</v>
      </c>
    </row>
    <row r="188" spans="1:75" x14ac:dyDescent="0.3">
      <c r="A188" s="45" t="s">
        <v>480</v>
      </c>
      <c r="B188" s="45" t="s">
        <v>2740</v>
      </c>
      <c r="C188" s="45" t="s">
        <v>1075</v>
      </c>
      <c r="D188" s="45" t="s">
        <v>28</v>
      </c>
      <c r="E188" s="45" t="s">
        <v>2</v>
      </c>
      <c r="F188" s="45"/>
      <c r="H188" s="1">
        <v>1000000</v>
      </c>
      <c r="I188" s="2" t="s">
        <v>2</v>
      </c>
      <c r="J188" s="2" t="s">
        <v>532</v>
      </c>
      <c r="K188" s="2" t="s">
        <v>825</v>
      </c>
      <c r="L188" s="45" t="s">
        <v>1120</v>
      </c>
      <c r="M188" s="2" t="s">
        <v>97</v>
      </c>
      <c r="O188" s="48">
        <v>0</v>
      </c>
      <c r="R188" s="48">
        <v>0</v>
      </c>
      <c r="S188" s="45" t="s">
        <v>2</v>
      </c>
      <c r="T188" s="45" t="s">
        <v>528</v>
      </c>
      <c r="U188" s="45" t="s">
        <v>814</v>
      </c>
      <c r="V188" s="45" t="s">
        <v>1118</v>
      </c>
      <c r="W188" s="45" t="s">
        <v>91</v>
      </c>
      <c r="Y188" s="48">
        <v>0</v>
      </c>
      <c r="AB188" s="48">
        <v>0</v>
      </c>
      <c r="AC188" s="45" t="s">
        <v>5</v>
      </c>
      <c r="AD188" s="45" t="s">
        <v>1340</v>
      </c>
      <c r="AE188" s="45" t="s">
        <v>809</v>
      </c>
      <c r="AF188" s="45" t="s">
        <v>1115</v>
      </c>
      <c r="AG188" s="45" t="s">
        <v>89</v>
      </c>
      <c r="AI188" s="48">
        <v>11587.56</v>
      </c>
      <c r="AL188" s="48">
        <v>2466253</v>
      </c>
      <c r="AM188" s="45" t="s">
        <v>1</v>
      </c>
      <c r="AN188" s="45" t="s">
        <v>1332</v>
      </c>
      <c r="AO188" s="45" t="s">
        <v>1661</v>
      </c>
      <c r="AP188" s="45" t="s">
        <v>2095</v>
      </c>
      <c r="AQ188" s="45" t="s">
        <v>145</v>
      </c>
      <c r="AS188" s="48">
        <v>0</v>
      </c>
      <c r="AV188" s="48">
        <v>996620</v>
      </c>
      <c r="AW188" s="45" t="s">
        <v>1</v>
      </c>
      <c r="AX188" s="45" t="s">
        <v>1328</v>
      </c>
      <c r="AY188" s="45" t="s">
        <v>1642</v>
      </c>
      <c r="AZ188" s="45" t="s">
        <v>2370</v>
      </c>
      <c r="BA188" s="45" t="s">
        <v>316</v>
      </c>
      <c r="BC188" s="48">
        <v>0</v>
      </c>
      <c r="BF188" s="48">
        <v>0</v>
      </c>
      <c r="BG188" s="45" t="s">
        <v>2</v>
      </c>
      <c r="BH188" s="45" t="s">
        <v>517</v>
      </c>
      <c r="BI188" s="45" t="s">
        <v>1645</v>
      </c>
      <c r="BJ188" s="45" t="s">
        <v>2135</v>
      </c>
      <c r="BK188" s="45" t="s">
        <v>317</v>
      </c>
      <c r="BM188" s="48">
        <v>0</v>
      </c>
      <c r="BP188" s="48">
        <v>301896.90999999997</v>
      </c>
      <c r="BQ188" s="45" t="s">
        <v>1</v>
      </c>
      <c r="BR188" s="45" t="s">
        <v>517</v>
      </c>
      <c r="BS188" s="45" t="s">
        <v>1646</v>
      </c>
      <c r="BT188" s="45" t="s">
        <v>2370</v>
      </c>
      <c r="BU188" s="45" t="s">
        <v>318</v>
      </c>
      <c r="BW188" s="48">
        <v>0</v>
      </c>
    </row>
    <row r="189" spans="1:75" x14ac:dyDescent="0.3">
      <c r="A189" s="45" t="s">
        <v>480</v>
      </c>
      <c r="B189" s="45" t="s">
        <v>733</v>
      </c>
      <c r="C189" s="45" t="s">
        <v>1075</v>
      </c>
      <c r="D189" s="45" t="s">
        <v>29</v>
      </c>
      <c r="E189" s="45" t="s">
        <v>2</v>
      </c>
      <c r="F189" s="45"/>
      <c r="H189" s="1">
        <v>1250000</v>
      </c>
      <c r="I189" s="2" t="s">
        <v>4</v>
      </c>
      <c r="J189" s="2" t="s">
        <v>533</v>
      </c>
      <c r="K189" s="2" t="s">
        <v>826</v>
      </c>
      <c r="L189" s="45" t="s">
        <v>1121</v>
      </c>
      <c r="M189" s="2" t="s">
        <v>98</v>
      </c>
      <c r="O189" s="48">
        <v>0</v>
      </c>
      <c r="R189" s="48">
        <v>0</v>
      </c>
      <c r="S189" s="45" t="s">
        <v>2</v>
      </c>
      <c r="T189" s="45" t="s">
        <v>528</v>
      </c>
      <c r="U189" s="45" t="s">
        <v>815</v>
      </c>
      <c r="V189" s="45" t="s">
        <v>1119</v>
      </c>
      <c r="W189" s="45" t="s">
        <v>91</v>
      </c>
      <c r="Y189" s="48">
        <v>0</v>
      </c>
      <c r="AB189" s="48">
        <v>3000000</v>
      </c>
      <c r="AC189" s="45" t="s">
        <v>1</v>
      </c>
      <c r="AD189" s="45" t="s">
        <v>525</v>
      </c>
      <c r="AE189" s="45" t="s">
        <v>802</v>
      </c>
      <c r="AF189" s="45" t="s">
        <v>1242</v>
      </c>
      <c r="AG189" s="45" t="s">
        <v>47</v>
      </c>
      <c r="AI189" s="48">
        <v>243714.17</v>
      </c>
      <c r="AL189" s="48">
        <v>2500000</v>
      </c>
      <c r="AM189" s="45" t="s">
        <v>1</v>
      </c>
      <c r="AN189" s="45" t="s">
        <v>1332</v>
      </c>
      <c r="AO189" s="45" t="s">
        <v>1660</v>
      </c>
      <c r="AP189" s="45" t="s">
        <v>2095</v>
      </c>
      <c r="AQ189" s="45" t="s">
        <v>145</v>
      </c>
      <c r="AS189" s="48">
        <v>0</v>
      </c>
      <c r="AV189" s="48">
        <v>996620</v>
      </c>
      <c r="AW189" s="45" t="s">
        <v>1</v>
      </c>
      <c r="AX189" s="45" t="s">
        <v>1328</v>
      </c>
      <c r="AY189" s="45" t="s">
        <v>1642</v>
      </c>
      <c r="AZ189" s="45" t="s">
        <v>2371</v>
      </c>
      <c r="BA189" s="45" t="s">
        <v>316</v>
      </c>
      <c r="BC189" s="48">
        <v>0</v>
      </c>
      <c r="BF189" s="48">
        <v>1724939</v>
      </c>
      <c r="BG189" s="45" t="s">
        <v>2</v>
      </c>
      <c r="BH189" s="45" t="s">
        <v>517</v>
      </c>
      <c r="BI189" s="45" t="s">
        <v>794</v>
      </c>
      <c r="BJ189" s="45" t="s">
        <v>2135</v>
      </c>
      <c r="BK189" s="45" t="s">
        <v>81</v>
      </c>
      <c r="BM189" s="48">
        <v>0</v>
      </c>
      <c r="BP189" s="48">
        <v>9488.66</v>
      </c>
      <c r="BQ189" s="45" t="s">
        <v>1</v>
      </c>
      <c r="BR189" s="45" t="s">
        <v>517</v>
      </c>
      <c r="BS189" s="45" t="s">
        <v>794</v>
      </c>
      <c r="BT189" s="45" t="s">
        <v>2370</v>
      </c>
      <c r="BU189" s="45" t="s">
        <v>81</v>
      </c>
      <c r="BW189" s="48">
        <v>0</v>
      </c>
    </row>
    <row r="190" spans="1:75" x14ac:dyDescent="0.3">
      <c r="A190" s="45" t="s">
        <v>480</v>
      </c>
      <c r="B190" s="45" t="s">
        <v>1543</v>
      </c>
      <c r="C190" s="45" t="s">
        <v>2105</v>
      </c>
      <c r="D190" s="45" t="s">
        <v>29</v>
      </c>
      <c r="E190" s="45" t="s">
        <v>2</v>
      </c>
      <c r="F190" s="45"/>
      <c r="H190" s="1">
        <v>0</v>
      </c>
      <c r="I190" s="2" t="s">
        <v>2</v>
      </c>
      <c r="J190" s="2" t="s">
        <v>534</v>
      </c>
      <c r="K190" s="2" t="s">
        <v>827</v>
      </c>
      <c r="L190" s="45" t="s">
        <v>1122</v>
      </c>
      <c r="M190" s="2" t="s">
        <v>98</v>
      </c>
      <c r="O190" s="48">
        <v>0</v>
      </c>
      <c r="R190" s="48">
        <v>7000000</v>
      </c>
      <c r="S190" s="45" t="s">
        <v>1</v>
      </c>
      <c r="T190" s="45" t="s">
        <v>529</v>
      </c>
      <c r="U190" s="45" t="s">
        <v>816</v>
      </c>
      <c r="V190" s="45" t="s">
        <v>1245</v>
      </c>
      <c r="W190" s="45" t="s">
        <v>92</v>
      </c>
      <c r="Y190" s="48">
        <v>0</v>
      </c>
      <c r="AB190" s="48">
        <v>3000000</v>
      </c>
      <c r="AC190" s="45" t="s">
        <v>1</v>
      </c>
      <c r="AD190" s="45" t="s">
        <v>525</v>
      </c>
      <c r="AE190" s="45" t="s">
        <v>802</v>
      </c>
      <c r="AF190" s="45" t="s">
        <v>1244</v>
      </c>
      <c r="AG190" s="45" t="s">
        <v>87</v>
      </c>
      <c r="AI190" s="48">
        <v>430535.25</v>
      </c>
      <c r="AL190" s="48">
        <v>0</v>
      </c>
      <c r="AM190" s="45" t="s">
        <v>3</v>
      </c>
      <c r="AN190" s="45" t="s">
        <v>522</v>
      </c>
      <c r="AO190" s="45" t="s">
        <v>800</v>
      </c>
      <c r="AP190" s="45" t="s">
        <v>1047</v>
      </c>
      <c r="AQ190" s="45" t="s">
        <v>82</v>
      </c>
      <c r="AS190" s="48">
        <v>0</v>
      </c>
      <c r="AV190" s="48">
        <v>12800000</v>
      </c>
      <c r="AW190" s="45" t="s">
        <v>2</v>
      </c>
      <c r="AX190" s="45" t="s">
        <v>1328</v>
      </c>
      <c r="AY190" s="45" t="s">
        <v>1643</v>
      </c>
      <c r="AZ190" s="45" t="s">
        <v>2135</v>
      </c>
      <c r="BA190" s="45" t="s">
        <v>316</v>
      </c>
      <c r="BC190" s="48">
        <v>0</v>
      </c>
      <c r="BF190" s="48">
        <v>0</v>
      </c>
      <c r="BG190" s="45" t="s">
        <v>3</v>
      </c>
      <c r="BH190" s="45" t="s">
        <v>517</v>
      </c>
      <c r="BI190" s="45" t="s">
        <v>1630</v>
      </c>
      <c r="BJ190" s="45" t="s">
        <v>2133</v>
      </c>
      <c r="BK190" s="45" t="s">
        <v>246</v>
      </c>
      <c r="BM190" s="48">
        <v>0</v>
      </c>
      <c r="BP190" s="48">
        <v>1234565.8999999999</v>
      </c>
      <c r="BQ190" s="45" t="s">
        <v>1</v>
      </c>
      <c r="BR190" s="45" t="s">
        <v>517</v>
      </c>
      <c r="BS190" s="45" t="s">
        <v>1645</v>
      </c>
      <c r="BT190" s="45" t="s">
        <v>2371</v>
      </c>
      <c r="BU190" s="45" t="s">
        <v>317</v>
      </c>
      <c r="BW190" s="48">
        <v>0</v>
      </c>
    </row>
    <row r="191" spans="1:75" x14ac:dyDescent="0.3">
      <c r="A191" s="45" t="s">
        <v>480</v>
      </c>
      <c r="B191" s="45" t="s">
        <v>1544</v>
      </c>
      <c r="C191" s="45" t="s">
        <v>2106</v>
      </c>
      <c r="D191" s="45" t="s">
        <v>354</v>
      </c>
      <c r="E191" s="45" t="s">
        <v>2</v>
      </c>
      <c r="F191" s="45"/>
      <c r="H191" s="1">
        <v>417608</v>
      </c>
      <c r="I191" s="2" t="s">
        <v>2</v>
      </c>
      <c r="J191" s="2" t="s">
        <v>535</v>
      </c>
      <c r="K191" s="2" t="s">
        <v>828</v>
      </c>
      <c r="L191" s="45" t="s">
        <v>1123</v>
      </c>
      <c r="M191" s="2" t="s">
        <v>99</v>
      </c>
      <c r="O191" s="48">
        <v>0</v>
      </c>
      <c r="R191" s="48">
        <v>4050744</v>
      </c>
      <c r="S191" s="45" t="s">
        <v>1</v>
      </c>
      <c r="T191" s="45" t="s">
        <v>529</v>
      </c>
      <c r="U191" s="45" t="s">
        <v>816</v>
      </c>
      <c r="V191" s="45" t="s">
        <v>1246</v>
      </c>
      <c r="W191" s="45" t="s">
        <v>92</v>
      </c>
      <c r="Y191" s="48">
        <v>0</v>
      </c>
      <c r="AB191" s="48">
        <v>0</v>
      </c>
      <c r="AC191" s="45" t="s">
        <v>2</v>
      </c>
      <c r="AD191" s="45" t="s">
        <v>525</v>
      </c>
      <c r="AE191" s="45" t="s">
        <v>802</v>
      </c>
      <c r="AF191" s="45" t="s">
        <v>1113</v>
      </c>
      <c r="AG191" s="45" t="s">
        <v>87</v>
      </c>
      <c r="AI191" s="48">
        <v>0</v>
      </c>
      <c r="AL191" s="48">
        <v>0</v>
      </c>
      <c r="AM191" s="45" t="s">
        <v>2</v>
      </c>
      <c r="AN191" s="45" t="s">
        <v>522</v>
      </c>
      <c r="AO191" s="45" t="s">
        <v>2540</v>
      </c>
      <c r="AP191" s="45" t="s">
        <v>2603</v>
      </c>
      <c r="AQ191" s="45" t="s">
        <v>28</v>
      </c>
      <c r="AS191" s="48">
        <v>0</v>
      </c>
      <c r="AV191" s="48">
        <v>621565</v>
      </c>
      <c r="AW191" s="45" t="s">
        <v>1</v>
      </c>
      <c r="AX191" s="45" t="s">
        <v>517</v>
      </c>
      <c r="AY191" s="45" t="s">
        <v>2752</v>
      </c>
      <c r="AZ191" s="45" t="s">
        <v>2370</v>
      </c>
      <c r="BA191" s="45" t="s">
        <v>317</v>
      </c>
      <c r="BC191" s="48">
        <v>0</v>
      </c>
      <c r="BF191" s="48">
        <v>0</v>
      </c>
      <c r="BG191" s="45" t="s">
        <v>2</v>
      </c>
      <c r="BH191" s="45" t="s">
        <v>517</v>
      </c>
      <c r="BI191" s="45" t="s">
        <v>1648</v>
      </c>
      <c r="BJ191" s="45" t="s">
        <v>1107</v>
      </c>
      <c r="BK191" s="45" t="s">
        <v>79</v>
      </c>
      <c r="BM191" s="48">
        <v>0</v>
      </c>
      <c r="BP191" s="48">
        <v>841168.31</v>
      </c>
      <c r="BQ191" s="45" t="s">
        <v>1</v>
      </c>
      <c r="BR191" s="45" t="s">
        <v>517</v>
      </c>
      <c r="BS191" s="45" t="s">
        <v>1646</v>
      </c>
      <c r="BT191" s="45" t="s">
        <v>2371</v>
      </c>
      <c r="BU191" s="45" t="s">
        <v>318</v>
      </c>
      <c r="BW191" s="48">
        <v>1477368</v>
      </c>
    </row>
    <row r="192" spans="1:75" x14ac:dyDescent="0.3">
      <c r="A192" s="45" t="s">
        <v>480</v>
      </c>
      <c r="B192" s="45" t="s">
        <v>1537</v>
      </c>
      <c r="C192" s="45" t="s">
        <v>2107</v>
      </c>
      <c r="D192" s="45" t="s">
        <v>28</v>
      </c>
      <c r="E192" s="45" t="s">
        <v>2</v>
      </c>
      <c r="F192" s="45"/>
      <c r="H192" s="1">
        <v>537517</v>
      </c>
      <c r="I192" s="2" t="s">
        <v>2</v>
      </c>
      <c r="J192" s="2" t="s">
        <v>535</v>
      </c>
      <c r="K192" s="2" t="s">
        <v>829</v>
      </c>
      <c r="L192" s="45" t="s">
        <v>1124</v>
      </c>
      <c r="M192" s="2" t="s">
        <v>99</v>
      </c>
      <c r="O192" s="48">
        <v>0</v>
      </c>
      <c r="R192" s="48">
        <v>1005000</v>
      </c>
      <c r="S192" s="45" t="s">
        <v>2</v>
      </c>
      <c r="T192" s="45" t="s">
        <v>529</v>
      </c>
      <c r="U192" s="45" t="s">
        <v>817</v>
      </c>
      <c r="V192" s="45" t="s">
        <v>1119</v>
      </c>
      <c r="W192" s="45" t="s">
        <v>92</v>
      </c>
      <c r="Y192" s="48">
        <v>0</v>
      </c>
      <c r="AB192" s="48">
        <v>0</v>
      </c>
      <c r="AC192" s="45" t="s">
        <v>2</v>
      </c>
      <c r="AD192" s="45" t="s">
        <v>525</v>
      </c>
      <c r="AE192" s="45" t="s">
        <v>802</v>
      </c>
      <c r="AF192" s="45" t="s">
        <v>1113</v>
      </c>
      <c r="AG192" s="45" t="s">
        <v>86</v>
      </c>
      <c r="AI192" s="48">
        <v>0</v>
      </c>
      <c r="AL192" s="48">
        <v>1975000</v>
      </c>
      <c r="AM192" s="45" t="s">
        <v>1</v>
      </c>
      <c r="AN192" s="45" t="s">
        <v>1338</v>
      </c>
      <c r="AO192" s="45" t="s">
        <v>1673</v>
      </c>
      <c r="AP192" s="45" t="s">
        <v>2372</v>
      </c>
      <c r="AQ192" s="45" t="s">
        <v>249</v>
      </c>
      <c r="AS192" s="48">
        <v>0</v>
      </c>
      <c r="AV192" s="48">
        <v>320065</v>
      </c>
      <c r="AW192" s="45" t="s">
        <v>1</v>
      </c>
      <c r="AX192" s="45" t="s">
        <v>517</v>
      </c>
      <c r="AY192" s="45" t="s">
        <v>1646</v>
      </c>
      <c r="AZ192" s="45" t="s">
        <v>2370</v>
      </c>
      <c r="BA192" s="45" t="s">
        <v>318</v>
      </c>
      <c r="BC192" s="48">
        <v>0</v>
      </c>
      <c r="BF192" s="48">
        <v>0</v>
      </c>
      <c r="BG192" s="45" t="s">
        <v>2</v>
      </c>
      <c r="BH192" s="45" t="s">
        <v>517</v>
      </c>
      <c r="BI192" s="45" t="s">
        <v>1649</v>
      </c>
      <c r="BJ192" s="45" t="s">
        <v>1107</v>
      </c>
      <c r="BK192" s="45" t="s">
        <v>82</v>
      </c>
      <c r="BM192" s="48">
        <v>0</v>
      </c>
      <c r="BP192" s="48">
        <v>781664.48</v>
      </c>
      <c r="BQ192" s="45" t="s">
        <v>1</v>
      </c>
      <c r="BR192" s="45" t="s">
        <v>517</v>
      </c>
      <c r="BS192" s="45" t="s">
        <v>794</v>
      </c>
      <c r="BT192" s="45" t="s">
        <v>2371</v>
      </c>
      <c r="BU192" s="45" t="s">
        <v>81</v>
      </c>
      <c r="BW192" s="48">
        <v>0</v>
      </c>
    </row>
    <row r="193" spans="1:75" x14ac:dyDescent="0.3">
      <c r="A193" s="45" t="s">
        <v>480</v>
      </c>
      <c r="B193" s="45" t="s">
        <v>1545</v>
      </c>
      <c r="C193" s="45" t="s">
        <v>2107</v>
      </c>
      <c r="D193" s="45" t="s">
        <v>354</v>
      </c>
      <c r="E193" s="45" t="s">
        <v>2</v>
      </c>
      <c r="F193" s="45"/>
      <c r="H193" s="1">
        <v>2500000</v>
      </c>
      <c r="I193" s="2" t="s">
        <v>4</v>
      </c>
      <c r="J193" s="2" t="s">
        <v>536</v>
      </c>
      <c r="K193" s="2" t="s">
        <v>830</v>
      </c>
      <c r="L193" s="45" t="s">
        <v>1125</v>
      </c>
      <c r="M193" s="2" t="s">
        <v>100</v>
      </c>
      <c r="O193" s="48">
        <v>0</v>
      </c>
      <c r="R193" s="48">
        <v>0</v>
      </c>
      <c r="S193" s="45" t="s">
        <v>2</v>
      </c>
      <c r="T193" s="45" t="s">
        <v>530</v>
      </c>
      <c r="U193" s="45" t="s">
        <v>818</v>
      </c>
      <c r="V193" s="45" t="s">
        <v>1119</v>
      </c>
      <c r="W193" s="45" t="s">
        <v>93</v>
      </c>
      <c r="Y193" s="48">
        <v>0</v>
      </c>
      <c r="AB193" s="48">
        <v>6950000</v>
      </c>
      <c r="AC193" s="45" t="s">
        <v>1</v>
      </c>
      <c r="AD193" s="45" t="s">
        <v>2492</v>
      </c>
      <c r="AE193" s="45" t="s">
        <v>1698</v>
      </c>
      <c r="AF193" s="45" t="s">
        <v>2353</v>
      </c>
      <c r="AG193" s="45" t="s">
        <v>250</v>
      </c>
      <c r="AI193" s="48">
        <v>0</v>
      </c>
      <c r="AL193" s="48">
        <v>0</v>
      </c>
      <c r="AM193" s="45" t="s">
        <v>1</v>
      </c>
      <c r="AN193" s="45" t="s">
        <v>1338</v>
      </c>
      <c r="AO193" s="45" t="s">
        <v>1672</v>
      </c>
      <c r="AP193" s="45" t="s">
        <v>2372</v>
      </c>
      <c r="AQ193" s="45" t="s">
        <v>248</v>
      </c>
      <c r="AS193" s="48">
        <v>0</v>
      </c>
      <c r="AV193" s="48">
        <v>1021310</v>
      </c>
      <c r="AW193" s="45" t="s">
        <v>1</v>
      </c>
      <c r="AX193" s="45" t="s">
        <v>517</v>
      </c>
      <c r="AY193" s="45" t="s">
        <v>794</v>
      </c>
      <c r="AZ193" s="45" t="s">
        <v>2370</v>
      </c>
      <c r="BA193" s="45" t="s">
        <v>81</v>
      </c>
      <c r="BC193" s="48">
        <v>0</v>
      </c>
      <c r="BF193" s="48">
        <v>2500000</v>
      </c>
      <c r="BG193" s="45" t="s">
        <v>1</v>
      </c>
      <c r="BH193" s="45" t="s">
        <v>517</v>
      </c>
      <c r="BI193" s="45" t="s">
        <v>1647</v>
      </c>
      <c r="BJ193" s="45" t="s">
        <v>145</v>
      </c>
      <c r="BK193" s="45" t="s">
        <v>145</v>
      </c>
      <c r="BM193" s="48">
        <v>0</v>
      </c>
      <c r="BP193" s="48">
        <v>0</v>
      </c>
      <c r="BQ193" s="45" t="s">
        <v>3</v>
      </c>
      <c r="BR193" s="45" t="s">
        <v>517</v>
      </c>
      <c r="BS193" s="45" t="s">
        <v>1630</v>
      </c>
      <c r="BT193" s="45" t="s">
        <v>2133</v>
      </c>
      <c r="BU193" s="45" t="s">
        <v>246</v>
      </c>
      <c r="BW193" s="48">
        <v>0</v>
      </c>
    </row>
    <row r="194" spans="1:75" x14ac:dyDescent="0.3">
      <c r="A194" s="45" t="s">
        <v>1298</v>
      </c>
      <c r="B194" s="45" t="s">
        <v>1546</v>
      </c>
      <c r="C194" s="45" t="s">
        <v>2082</v>
      </c>
      <c r="D194" s="45" t="s">
        <v>145</v>
      </c>
      <c r="E194" s="45" t="s">
        <v>1</v>
      </c>
      <c r="F194" s="45"/>
      <c r="H194" s="1">
        <v>0</v>
      </c>
      <c r="I194" s="2" t="s">
        <v>2</v>
      </c>
      <c r="J194" s="2" t="s">
        <v>537</v>
      </c>
      <c r="K194" s="2" t="s">
        <v>831</v>
      </c>
      <c r="L194" s="45" t="s">
        <v>1126</v>
      </c>
      <c r="M194" s="2" t="s">
        <v>101</v>
      </c>
      <c r="O194" s="48">
        <v>0</v>
      </c>
      <c r="R194" s="48">
        <v>12138797</v>
      </c>
      <c r="S194" s="45" t="s">
        <v>1</v>
      </c>
      <c r="T194" s="45" t="s">
        <v>531</v>
      </c>
      <c r="U194" s="45" t="s">
        <v>819</v>
      </c>
      <c r="V194" s="45" t="s">
        <v>1245</v>
      </c>
      <c r="W194" s="45" t="s">
        <v>94</v>
      </c>
      <c r="Y194" s="48">
        <v>0</v>
      </c>
      <c r="AB194" s="48">
        <v>5000000</v>
      </c>
      <c r="AC194" s="45" t="s">
        <v>2</v>
      </c>
      <c r="AD194" s="45" t="s">
        <v>526</v>
      </c>
      <c r="AE194" s="45" t="s">
        <v>811</v>
      </c>
      <c r="AF194" s="45" t="s">
        <v>1117</v>
      </c>
      <c r="AG194" s="45" t="s">
        <v>90</v>
      </c>
      <c r="AI194" s="48">
        <v>0</v>
      </c>
      <c r="AL194" s="48">
        <v>1157396</v>
      </c>
      <c r="AM194" s="45" t="s">
        <v>2</v>
      </c>
      <c r="AN194" s="45" t="s">
        <v>1334</v>
      </c>
      <c r="AO194" s="45" t="s">
        <v>801</v>
      </c>
      <c r="AP194" s="45" t="s">
        <v>1107</v>
      </c>
      <c r="AQ194" s="45" t="s">
        <v>85</v>
      </c>
      <c r="AS194" s="48">
        <v>0</v>
      </c>
      <c r="AV194" s="48">
        <v>621565</v>
      </c>
      <c r="AW194" s="45" t="s">
        <v>1</v>
      </c>
      <c r="AX194" s="45" t="s">
        <v>517</v>
      </c>
      <c r="AY194" s="45" t="s">
        <v>2752</v>
      </c>
      <c r="AZ194" s="45" t="s">
        <v>2371</v>
      </c>
      <c r="BA194" s="45" t="s">
        <v>317</v>
      </c>
      <c r="BC194" s="48">
        <v>0</v>
      </c>
      <c r="BF194" s="48">
        <v>2387335</v>
      </c>
      <c r="BG194" s="45" t="s">
        <v>1</v>
      </c>
      <c r="BH194" s="45" t="s">
        <v>1329</v>
      </c>
      <c r="BI194" s="45" t="s">
        <v>1650</v>
      </c>
      <c r="BJ194" s="45" t="s">
        <v>2370</v>
      </c>
      <c r="BK194" s="45" t="s">
        <v>83</v>
      </c>
      <c r="BM194" s="48">
        <v>0</v>
      </c>
      <c r="BP194" s="48">
        <v>0</v>
      </c>
      <c r="BQ194" s="45" t="s">
        <v>2</v>
      </c>
      <c r="BR194" s="45" t="s">
        <v>517</v>
      </c>
      <c r="BS194" s="45" t="s">
        <v>1648</v>
      </c>
      <c r="BT194" s="45" t="s">
        <v>1107</v>
      </c>
      <c r="BU194" s="45" t="s">
        <v>79</v>
      </c>
      <c r="BW194" s="48">
        <v>0</v>
      </c>
    </row>
    <row r="195" spans="1:75" x14ac:dyDescent="0.3">
      <c r="A195" s="45" t="s">
        <v>481</v>
      </c>
      <c r="B195" s="45" t="s">
        <v>737</v>
      </c>
      <c r="C195" s="45" t="s">
        <v>1078</v>
      </c>
      <c r="D195" s="45" t="s">
        <v>31</v>
      </c>
      <c r="E195" s="45" t="s">
        <v>2</v>
      </c>
      <c r="F195" s="45"/>
      <c r="H195" s="1">
        <v>186534</v>
      </c>
      <c r="I195" s="2" t="s">
        <v>1</v>
      </c>
      <c r="J195" s="2" t="s">
        <v>538</v>
      </c>
      <c r="K195" s="2" t="s">
        <v>832</v>
      </c>
      <c r="L195" s="45" t="s">
        <v>1247</v>
      </c>
      <c r="M195" s="2" t="s">
        <v>102</v>
      </c>
      <c r="O195" s="48">
        <v>27583.26</v>
      </c>
      <c r="R195" s="48">
        <v>3196267</v>
      </c>
      <c r="S195" s="45" t="s">
        <v>1</v>
      </c>
      <c r="T195" s="45" t="s">
        <v>531</v>
      </c>
      <c r="U195" s="45" t="s">
        <v>820</v>
      </c>
      <c r="V195" s="45" t="s">
        <v>1245</v>
      </c>
      <c r="W195" s="45" t="s">
        <v>95</v>
      </c>
      <c r="Y195" s="48">
        <v>0</v>
      </c>
      <c r="AB195" s="48">
        <v>0</v>
      </c>
      <c r="AC195" s="45" t="s">
        <v>226</v>
      </c>
      <c r="AD195" s="45" t="s">
        <v>526</v>
      </c>
      <c r="AE195" s="45" t="s">
        <v>2542</v>
      </c>
      <c r="AF195" s="45" t="s">
        <v>2607</v>
      </c>
      <c r="AG195" s="45" t="s">
        <v>165</v>
      </c>
      <c r="AI195" s="48">
        <v>0</v>
      </c>
      <c r="AL195" s="48">
        <v>12000000</v>
      </c>
      <c r="AM195" s="45" t="s">
        <v>1</v>
      </c>
      <c r="AN195" s="45" t="s">
        <v>1335</v>
      </c>
      <c r="AO195" s="45" t="s">
        <v>1669</v>
      </c>
      <c r="AP195" s="45" t="s">
        <v>145</v>
      </c>
      <c r="AQ195" s="45" t="s">
        <v>145</v>
      </c>
      <c r="AS195" s="48">
        <v>0</v>
      </c>
      <c r="AV195" s="48">
        <v>320065</v>
      </c>
      <c r="AW195" s="45" t="s">
        <v>1</v>
      </c>
      <c r="AX195" s="45" t="s">
        <v>517</v>
      </c>
      <c r="AY195" s="45" t="s">
        <v>1646</v>
      </c>
      <c r="AZ195" s="45" t="s">
        <v>2371</v>
      </c>
      <c r="BA195" s="45" t="s">
        <v>318</v>
      </c>
      <c r="BC195" s="48">
        <v>0</v>
      </c>
      <c r="BF195" s="48">
        <v>2387335</v>
      </c>
      <c r="BG195" s="45" t="s">
        <v>1</v>
      </c>
      <c r="BH195" s="45" t="s">
        <v>1329</v>
      </c>
      <c r="BI195" s="45" t="s">
        <v>1650</v>
      </c>
      <c r="BJ195" s="45" t="s">
        <v>2371</v>
      </c>
      <c r="BK195" s="45" t="s">
        <v>83</v>
      </c>
      <c r="BM195" s="48">
        <v>0</v>
      </c>
      <c r="BP195" s="48">
        <v>0</v>
      </c>
      <c r="BQ195" s="45" t="s">
        <v>2</v>
      </c>
      <c r="BR195" s="45" t="s">
        <v>517</v>
      </c>
      <c r="BS195" s="45" t="s">
        <v>1649</v>
      </c>
      <c r="BT195" s="45" t="s">
        <v>1107</v>
      </c>
      <c r="BU195" s="45" t="s">
        <v>82</v>
      </c>
      <c r="BW195" s="48">
        <v>0</v>
      </c>
    </row>
    <row r="196" spans="1:75" x14ac:dyDescent="0.3">
      <c r="A196" s="45" t="s">
        <v>482</v>
      </c>
      <c r="B196" s="45" t="s">
        <v>738</v>
      </c>
      <c r="C196" s="45" t="s">
        <v>1079</v>
      </c>
      <c r="D196" s="45" t="s">
        <v>28</v>
      </c>
      <c r="E196" s="45" t="s">
        <v>2</v>
      </c>
      <c r="F196" s="45"/>
      <c r="H196" s="1">
        <v>605037</v>
      </c>
      <c r="I196" s="2" t="s">
        <v>1</v>
      </c>
      <c r="J196" s="2" t="s">
        <v>538</v>
      </c>
      <c r="K196" s="2" t="s">
        <v>833</v>
      </c>
      <c r="L196" s="45" t="s">
        <v>1248</v>
      </c>
      <c r="M196" s="2" t="s">
        <v>102</v>
      </c>
      <c r="O196" s="48">
        <v>58169.760000000002</v>
      </c>
      <c r="R196" s="48">
        <v>219600</v>
      </c>
      <c r="S196" s="45" t="s">
        <v>1</v>
      </c>
      <c r="T196" s="45" t="s">
        <v>531</v>
      </c>
      <c r="U196" s="45" t="s">
        <v>821</v>
      </c>
      <c r="V196" s="45" t="s">
        <v>1245</v>
      </c>
      <c r="W196" s="45" t="s">
        <v>96</v>
      </c>
      <c r="Y196" s="48">
        <v>260.67</v>
      </c>
      <c r="AB196" s="48">
        <v>1500000</v>
      </c>
      <c r="AC196" s="45" t="s">
        <v>1</v>
      </c>
      <c r="AD196" s="45" t="s">
        <v>527</v>
      </c>
      <c r="AE196" s="45" t="s">
        <v>1680</v>
      </c>
      <c r="AF196" s="45" t="s">
        <v>1246</v>
      </c>
      <c r="AG196" s="45" t="s">
        <v>139</v>
      </c>
      <c r="AI196" s="48">
        <v>0</v>
      </c>
      <c r="AL196" s="48">
        <v>996810</v>
      </c>
      <c r="AM196" s="45" t="s">
        <v>2</v>
      </c>
      <c r="AN196" s="45" t="s">
        <v>524</v>
      </c>
      <c r="AO196" s="45" t="s">
        <v>2541</v>
      </c>
      <c r="AP196" s="45" t="s">
        <v>1113</v>
      </c>
      <c r="AQ196" s="45" t="s">
        <v>86</v>
      </c>
      <c r="AS196" s="48">
        <v>0</v>
      </c>
      <c r="AV196" s="48">
        <v>1021310</v>
      </c>
      <c r="AW196" s="45" t="s">
        <v>1</v>
      </c>
      <c r="AX196" s="45" t="s">
        <v>517</v>
      </c>
      <c r="AY196" s="45" t="s">
        <v>794</v>
      </c>
      <c r="AZ196" s="45" t="s">
        <v>2371</v>
      </c>
      <c r="BA196" s="45" t="s">
        <v>81</v>
      </c>
      <c r="BC196" s="48">
        <v>0</v>
      </c>
      <c r="BF196" s="48">
        <v>0</v>
      </c>
      <c r="BG196" s="45" t="s">
        <v>2</v>
      </c>
      <c r="BH196" s="45" t="s">
        <v>1329</v>
      </c>
      <c r="BI196" s="45" t="s">
        <v>1651</v>
      </c>
      <c r="BJ196" s="45" t="s">
        <v>2135</v>
      </c>
      <c r="BK196" s="45" t="s">
        <v>83</v>
      </c>
      <c r="BM196" s="48">
        <v>0</v>
      </c>
      <c r="BP196" s="48">
        <v>0</v>
      </c>
      <c r="BQ196" s="45" t="s">
        <v>2</v>
      </c>
      <c r="BR196" s="45" t="s">
        <v>517</v>
      </c>
      <c r="BS196" s="45" t="s">
        <v>1645</v>
      </c>
      <c r="BT196" s="45" t="s">
        <v>2135</v>
      </c>
      <c r="BU196" s="45" t="s">
        <v>317</v>
      </c>
      <c r="BW196" s="48">
        <v>0</v>
      </c>
    </row>
    <row r="197" spans="1:75" x14ac:dyDescent="0.3">
      <c r="A197" s="45" t="s">
        <v>1299</v>
      </c>
      <c r="B197" s="45" t="s">
        <v>1547</v>
      </c>
      <c r="C197" s="45" t="s">
        <v>2095</v>
      </c>
      <c r="D197" s="45" t="s">
        <v>145</v>
      </c>
      <c r="E197" s="45" t="s">
        <v>1</v>
      </c>
      <c r="F197" s="45"/>
      <c r="H197" s="1">
        <v>275000</v>
      </c>
      <c r="I197" s="2" t="s">
        <v>2</v>
      </c>
      <c r="J197" s="2" t="s">
        <v>538</v>
      </c>
      <c r="K197" s="2" t="s">
        <v>834</v>
      </c>
      <c r="L197" s="45" t="s">
        <v>1123</v>
      </c>
      <c r="M197" s="2" t="s">
        <v>102</v>
      </c>
      <c r="O197" s="48">
        <v>0</v>
      </c>
      <c r="R197" s="48">
        <v>5492800</v>
      </c>
      <c r="S197" s="45" t="s">
        <v>1</v>
      </c>
      <c r="T197" s="45" t="s">
        <v>531</v>
      </c>
      <c r="U197" s="45" t="s">
        <v>819</v>
      </c>
      <c r="V197" s="45" t="s">
        <v>1246</v>
      </c>
      <c r="W197" s="45" t="s">
        <v>94</v>
      </c>
      <c r="Y197" s="48">
        <v>0</v>
      </c>
      <c r="AB197" s="48">
        <v>3696720</v>
      </c>
      <c r="AC197" s="45" t="s">
        <v>2</v>
      </c>
      <c r="AD197" s="45" t="s">
        <v>527</v>
      </c>
      <c r="AE197" s="45" t="s">
        <v>1685</v>
      </c>
      <c r="AF197" s="45" t="s">
        <v>1106</v>
      </c>
      <c r="AG197" s="45" t="s">
        <v>91</v>
      </c>
      <c r="AI197" s="48">
        <v>0</v>
      </c>
      <c r="AL197" s="48">
        <v>4</v>
      </c>
      <c r="AM197" s="45" t="s">
        <v>1</v>
      </c>
      <c r="AN197" s="45" t="s">
        <v>1340</v>
      </c>
      <c r="AO197" s="45" t="s">
        <v>806</v>
      </c>
      <c r="AP197" s="45" t="s">
        <v>1241</v>
      </c>
      <c r="AQ197" s="45" t="s">
        <v>87</v>
      </c>
      <c r="AS197" s="48">
        <v>0</v>
      </c>
      <c r="AV197" s="48">
        <v>2059359</v>
      </c>
      <c r="AW197" s="45" t="s">
        <v>2</v>
      </c>
      <c r="AX197" s="45" t="s">
        <v>517</v>
      </c>
      <c r="AY197" s="45" t="s">
        <v>791</v>
      </c>
      <c r="AZ197" s="45" t="s">
        <v>1107</v>
      </c>
      <c r="BA197" s="45" t="s">
        <v>79</v>
      </c>
      <c r="BC197" s="48">
        <v>0</v>
      </c>
      <c r="BF197" s="48">
        <v>1718445</v>
      </c>
      <c r="BG197" s="45" t="s">
        <v>1</v>
      </c>
      <c r="BH197" s="45" t="s">
        <v>1330</v>
      </c>
      <c r="BI197" s="45" t="s">
        <v>797</v>
      </c>
      <c r="BJ197" s="45" t="s">
        <v>2370</v>
      </c>
      <c r="BK197" s="45" t="s">
        <v>319</v>
      </c>
      <c r="BM197" s="48">
        <v>0</v>
      </c>
      <c r="BP197" s="48">
        <v>0</v>
      </c>
      <c r="BQ197" s="45" t="s">
        <v>2</v>
      </c>
      <c r="BR197" s="45" t="s">
        <v>517</v>
      </c>
      <c r="BS197" s="45" t="s">
        <v>794</v>
      </c>
      <c r="BT197" s="45" t="s">
        <v>2135</v>
      </c>
      <c r="BU197" s="45" t="s">
        <v>81</v>
      </c>
      <c r="BW197" s="48">
        <v>0</v>
      </c>
    </row>
    <row r="198" spans="1:75" x14ac:dyDescent="0.3">
      <c r="A198" s="45" t="s">
        <v>2619</v>
      </c>
      <c r="B198" s="45" t="s">
        <v>739</v>
      </c>
      <c r="C198" s="45" t="s">
        <v>1235</v>
      </c>
      <c r="D198" s="45" t="s">
        <v>32</v>
      </c>
      <c r="E198" s="45" t="s">
        <v>1</v>
      </c>
      <c r="F198" s="45"/>
      <c r="H198" s="1">
        <v>2861058</v>
      </c>
      <c r="I198" s="2" t="s">
        <v>1</v>
      </c>
      <c r="J198" s="2" t="s">
        <v>539</v>
      </c>
      <c r="K198" s="2" t="s">
        <v>835</v>
      </c>
      <c r="L198" s="45" t="s">
        <v>1247</v>
      </c>
      <c r="M198" s="2" t="s">
        <v>103</v>
      </c>
      <c r="O198" s="48">
        <v>0</v>
      </c>
      <c r="R198" s="48">
        <v>0</v>
      </c>
      <c r="S198" s="45" t="s">
        <v>1</v>
      </c>
      <c r="T198" s="45" t="s">
        <v>531</v>
      </c>
      <c r="U198" s="45" t="s">
        <v>2453</v>
      </c>
      <c r="V198" s="45" t="s">
        <v>1246</v>
      </c>
      <c r="W198" s="45" t="s">
        <v>95</v>
      </c>
      <c r="Y198" s="48">
        <v>0</v>
      </c>
      <c r="AB198" s="48">
        <v>0</v>
      </c>
      <c r="AC198" s="45" t="s">
        <v>1</v>
      </c>
      <c r="AD198" s="45" t="s">
        <v>527</v>
      </c>
      <c r="AE198" s="45" t="s">
        <v>2543</v>
      </c>
      <c r="AF198" s="45" t="s">
        <v>145</v>
      </c>
      <c r="AG198" s="45" t="s">
        <v>145</v>
      </c>
      <c r="AI198" s="48">
        <v>78437.899999999994</v>
      </c>
      <c r="AL198" s="48">
        <v>4928834</v>
      </c>
      <c r="AM198" s="45" t="s">
        <v>1</v>
      </c>
      <c r="AN198" s="45" t="s">
        <v>1340</v>
      </c>
      <c r="AO198" s="45" t="s">
        <v>805</v>
      </c>
      <c r="AP198" s="45" t="s">
        <v>1242</v>
      </c>
      <c r="AQ198" s="45" t="s">
        <v>89</v>
      </c>
      <c r="AS198" s="48">
        <v>0</v>
      </c>
      <c r="AV198" s="48">
        <v>3222499</v>
      </c>
      <c r="AW198" s="45" t="s">
        <v>2</v>
      </c>
      <c r="AX198" s="45" t="s">
        <v>517</v>
      </c>
      <c r="AY198" s="45" t="s">
        <v>798</v>
      </c>
      <c r="AZ198" s="45" t="s">
        <v>1107</v>
      </c>
      <c r="BA198" s="45" t="s">
        <v>82</v>
      </c>
      <c r="BC198" s="48">
        <v>0</v>
      </c>
      <c r="BF198" s="48">
        <v>1718445</v>
      </c>
      <c r="BG198" s="45" t="s">
        <v>1</v>
      </c>
      <c r="BH198" s="45" t="s">
        <v>1330</v>
      </c>
      <c r="BI198" s="45" t="s">
        <v>797</v>
      </c>
      <c r="BJ198" s="45" t="s">
        <v>2371</v>
      </c>
      <c r="BK198" s="45" t="s">
        <v>319</v>
      </c>
      <c r="BM198" s="48">
        <v>0</v>
      </c>
      <c r="BP198" s="48">
        <v>2500000</v>
      </c>
      <c r="BQ198" s="45" t="s">
        <v>1</v>
      </c>
      <c r="BR198" s="45" t="s">
        <v>517</v>
      </c>
      <c r="BS198" s="45" t="s">
        <v>1647</v>
      </c>
      <c r="BT198" s="45" t="s">
        <v>145</v>
      </c>
      <c r="BU198" s="45" t="s">
        <v>145</v>
      </c>
      <c r="BW198" s="48">
        <v>0</v>
      </c>
    </row>
    <row r="199" spans="1:75" x14ac:dyDescent="0.3">
      <c r="A199" s="45" t="s">
        <v>2619</v>
      </c>
      <c r="B199" s="45" t="s">
        <v>740</v>
      </c>
      <c r="C199" s="45" t="s">
        <v>1080</v>
      </c>
      <c r="D199" s="45" t="s">
        <v>32</v>
      </c>
      <c r="E199" s="45" t="s">
        <v>2</v>
      </c>
      <c r="F199" s="45"/>
      <c r="H199" s="1">
        <v>13064453</v>
      </c>
      <c r="I199" s="2" t="s">
        <v>1</v>
      </c>
      <c r="J199" s="2" t="s">
        <v>539</v>
      </c>
      <c r="K199" s="2" t="s">
        <v>835</v>
      </c>
      <c r="L199" s="45" t="s">
        <v>1248</v>
      </c>
      <c r="M199" s="2" t="s">
        <v>103</v>
      </c>
      <c r="O199" s="48">
        <v>0</v>
      </c>
      <c r="R199" s="48">
        <v>0</v>
      </c>
      <c r="S199" s="45" t="s">
        <v>2</v>
      </c>
      <c r="T199" s="45" t="s">
        <v>531</v>
      </c>
      <c r="U199" s="45" t="s">
        <v>822</v>
      </c>
      <c r="V199" s="45" t="s">
        <v>1119</v>
      </c>
      <c r="W199" s="45" t="s">
        <v>94</v>
      </c>
      <c r="Y199" s="48">
        <v>0</v>
      </c>
      <c r="AB199" s="48">
        <v>554000</v>
      </c>
      <c r="AC199" s="45" t="s">
        <v>1</v>
      </c>
      <c r="AD199" s="45" t="s">
        <v>528</v>
      </c>
      <c r="AE199" s="45" t="s">
        <v>813</v>
      </c>
      <c r="AF199" s="45" t="s">
        <v>1245</v>
      </c>
      <c r="AG199" s="45" t="s">
        <v>91</v>
      </c>
      <c r="AI199" s="48">
        <v>-49124.58</v>
      </c>
      <c r="AL199" s="48">
        <v>1460558</v>
      </c>
      <c r="AM199" s="45" t="s">
        <v>1</v>
      </c>
      <c r="AN199" s="45" t="s">
        <v>1340</v>
      </c>
      <c r="AO199" s="45" t="s">
        <v>806</v>
      </c>
      <c r="AP199" s="45" t="s">
        <v>1242</v>
      </c>
      <c r="AQ199" s="45" t="s">
        <v>87</v>
      </c>
      <c r="AS199" s="48">
        <v>30880.99</v>
      </c>
      <c r="AV199" s="48">
        <v>0</v>
      </c>
      <c r="AW199" s="45" t="s">
        <v>2</v>
      </c>
      <c r="AX199" s="45" t="s">
        <v>517</v>
      </c>
      <c r="AY199" s="45" t="s">
        <v>2752</v>
      </c>
      <c r="AZ199" s="45" t="s">
        <v>1108</v>
      </c>
      <c r="BA199" s="45" t="s">
        <v>81</v>
      </c>
      <c r="BC199" s="48">
        <v>0</v>
      </c>
      <c r="BF199" s="48">
        <v>2095866</v>
      </c>
      <c r="BG199" s="45" t="s">
        <v>2</v>
      </c>
      <c r="BH199" s="45" t="s">
        <v>1330</v>
      </c>
      <c r="BI199" s="45" t="s">
        <v>797</v>
      </c>
      <c r="BJ199" s="45" t="s">
        <v>1107</v>
      </c>
      <c r="BK199" s="45" t="s">
        <v>83</v>
      </c>
      <c r="BM199" s="48">
        <v>0</v>
      </c>
      <c r="BP199" s="48">
        <v>3913894.76</v>
      </c>
      <c r="BQ199" s="45" t="s">
        <v>1</v>
      </c>
      <c r="BR199" s="45" t="s">
        <v>1329</v>
      </c>
      <c r="BS199" s="45" t="s">
        <v>1650</v>
      </c>
      <c r="BT199" s="45" t="s">
        <v>2370</v>
      </c>
      <c r="BU199" s="45" t="s">
        <v>83</v>
      </c>
      <c r="BW199" s="48">
        <v>0</v>
      </c>
    </row>
    <row r="200" spans="1:75" x14ac:dyDescent="0.3">
      <c r="A200" s="45" t="s">
        <v>1300</v>
      </c>
      <c r="B200" s="45" t="s">
        <v>1548</v>
      </c>
      <c r="C200" s="45" t="s">
        <v>2079</v>
      </c>
      <c r="D200" s="45" t="s">
        <v>145</v>
      </c>
      <c r="E200" s="45" t="s">
        <v>4</v>
      </c>
      <c r="F200" s="45"/>
      <c r="H200" s="1">
        <v>0</v>
      </c>
      <c r="I200" s="2" t="s">
        <v>2</v>
      </c>
      <c r="J200" s="2" t="s">
        <v>539</v>
      </c>
      <c r="K200" s="2" t="s">
        <v>835</v>
      </c>
      <c r="L200" s="45" t="s">
        <v>1123</v>
      </c>
      <c r="M200" s="2" t="s">
        <v>103</v>
      </c>
      <c r="O200" s="48">
        <v>0</v>
      </c>
      <c r="R200" s="48">
        <v>0</v>
      </c>
      <c r="S200" s="45" t="s">
        <v>2</v>
      </c>
      <c r="T200" s="45" t="s">
        <v>531</v>
      </c>
      <c r="U200" s="45" t="s">
        <v>823</v>
      </c>
      <c r="V200" s="45" t="s">
        <v>1119</v>
      </c>
      <c r="W200" s="45" t="s">
        <v>95</v>
      </c>
      <c r="Y200" s="48">
        <v>0</v>
      </c>
      <c r="AB200" s="48">
        <v>600000</v>
      </c>
      <c r="AC200" s="45" t="s">
        <v>1</v>
      </c>
      <c r="AD200" s="45" t="s">
        <v>528</v>
      </c>
      <c r="AE200" s="45" t="s">
        <v>1679</v>
      </c>
      <c r="AF200" s="45" t="s">
        <v>1246</v>
      </c>
      <c r="AG200" s="45" t="s">
        <v>91</v>
      </c>
      <c r="AI200" s="48">
        <v>0</v>
      </c>
      <c r="AL200" s="48">
        <v>815769</v>
      </c>
      <c r="AM200" s="45" t="s">
        <v>1</v>
      </c>
      <c r="AN200" s="45" t="s">
        <v>1340</v>
      </c>
      <c r="AO200" s="45" t="s">
        <v>808</v>
      </c>
      <c r="AP200" s="45" t="s">
        <v>1244</v>
      </c>
      <c r="AQ200" s="45" t="s">
        <v>89</v>
      </c>
      <c r="AS200" s="48">
        <v>0</v>
      </c>
      <c r="AV200" s="48">
        <v>1724939</v>
      </c>
      <c r="AW200" s="45" t="s">
        <v>2</v>
      </c>
      <c r="AX200" s="45" t="s">
        <v>517</v>
      </c>
      <c r="AY200" s="45" t="s">
        <v>794</v>
      </c>
      <c r="AZ200" s="45" t="s">
        <v>1109</v>
      </c>
      <c r="BA200" s="45" t="s">
        <v>81</v>
      </c>
      <c r="BC200" s="48">
        <v>0</v>
      </c>
      <c r="BF200" s="48">
        <v>0</v>
      </c>
      <c r="BG200" s="45" t="s">
        <v>2</v>
      </c>
      <c r="BH200" s="45" t="s">
        <v>1330</v>
      </c>
      <c r="BI200" s="45" t="s">
        <v>797</v>
      </c>
      <c r="BJ200" s="45" t="s">
        <v>2135</v>
      </c>
      <c r="BK200" s="45" t="s">
        <v>319</v>
      </c>
      <c r="BM200" s="48">
        <v>0</v>
      </c>
      <c r="BP200" s="48">
        <v>1339961.95</v>
      </c>
      <c r="BQ200" s="45" t="s">
        <v>1</v>
      </c>
      <c r="BR200" s="45" t="s">
        <v>1329</v>
      </c>
      <c r="BS200" s="45" t="s">
        <v>1650</v>
      </c>
      <c r="BT200" s="45" t="s">
        <v>2371</v>
      </c>
      <c r="BU200" s="45" t="s">
        <v>83</v>
      </c>
      <c r="BW200" s="48">
        <v>0</v>
      </c>
    </row>
    <row r="201" spans="1:75" x14ac:dyDescent="0.3">
      <c r="A201" s="45" t="s">
        <v>1300</v>
      </c>
      <c r="B201" s="45" t="s">
        <v>1549</v>
      </c>
      <c r="C201" s="45" t="s">
        <v>2108</v>
      </c>
      <c r="D201" s="45" t="s">
        <v>151</v>
      </c>
      <c r="E201" s="45" t="s">
        <v>4</v>
      </c>
      <c r="F201" s="45"/>
      <c r="H201" s="1">
        <v>0</v>
      </c>
      <c r="I201" s="2" t="s">
        <v>2</v>
      </c>
      <c r="J201" s="2" t="s">
        <v>540</v>
      </c>
      <c r="K201" s="2" t="s">
        <v>836</v>
      </c>
      <c r="L201" s="45" t="s">
        <v>1123</v>
      </c>
      <c r="M201" s="2" t="s">
        <v>104</v>
      </c>
      <c r="O201" s="49"/>
      <c r="R201" s="48">
        <v>1368334</v>
      </c>
      <c r="S201" s="45" t="s">
        <v>1</v>
      </c>
      <c r="T201" s="45" t="s">
        <v>531</v>
      </c>
      <c r="U201" s="45" t="s">
        <v>824</v>
      </c>
      <c r="V201" s="45" t="s">
        <v>1119</v>
      </c>
      <c r="W201" s="45" t="s">
        <v>96</v>
      </c>
      <c r="Y201" s="49"/>
      <c r="AB201" s="48">
        <v>97437</v>
      </c>
      <c r="AC201" s="45" t="s">
        <v>2</v>
      </c>
      <c r="AD201" s="45" t="s">
        <v>528</v>
      </c>
      <c r="AE201" s="45" t="s">
        <v>815</v>
      </c>
      <c r="AF201" s="45" t="s">
        <v>1119</v>
      </c>
      <c r="AG201" s="45" t="s">
        <v>91</v>
      </c>
      <c r="AI201" s="49"/>
      <c r="AL201" s="48">
        <v>116813</v>
      </c>
      <c r="AM201" s="45" t="s">
        <v>1</v>
      </c>
      <c r="AN201" s="45" t="s">
        <v>1340</v>
      </c>
      <c r="AO201" s="45" t="s">
        <v>810</v>
      </c>
      <c r="AP201" s="45" t="s">
        <v>1116</v>
      </c>
      <c r="AQ201" s="45" t="s">
        <v>87</v>
      </c>
      <c r="AS201" s="49"/>
      <c r="AV201" s="48">
        <v>207551</v>
      </c>
      <c r="AW201" s="45" t="s">
        <v>2</v>
      </c>
      <c r="AX201" s="45" t="s">
        <v>517</v>
      </c>
      <c r="AY201" s="45" t="s">
        <v>1646</v>
      </c>
      <c r="AZ201" s="45" t="s">
        <v>1110</v>
      </c>
      <c r="BA201" s="45" t="s">
        <v>82</v>
      </c>
      <c r="BC201" s="49"/>
      <c r="BF201" s="48">
        <v>0</v>
      </c>
      <c r="BG201" s="45" t="s">
        <v>1</v>
      </c>
      <c r="BH201" s="45" t="s">
        <v>1331</v>
      </c>
      <c r="BI201" s="45" t="s">
        <v>1656</v>
      </c>
      <c r="BJ201" s="45" t="s">
        <v>2360</v>
      </c>
      <c r="BK201" s="45" t="s">
        <v>247</v>
      </c>
      <c r="BM201" s="49"/>
      <c r="BP201" s="48">
        <v>0</v>
      </c>
      <c r="BQ201" s="45" t="s">
        <v>2</v>
      </c>
      <c r="BR201" s="45" t="s">
        <v>1329</v>
      </c>
      <c r="BS201" s="45" t="s">
        <v>1651</v>
      </c>
      <c r="BT201" s="45" t="s">
        <v>2135</v>
      </c>
      <c r="BU201" s="45" t="s">
        <v>83</v>
      </c>
      <c r="BW201" s="49"/>
    </row>
    <row r="202" spans="1:75" ht="28.8" x14ac:dyDescent="0.3">
      <c r="A202" s="45" t="s">
        <v>1300</v>
      </c>
      <c r="B202" s="45" t="s">
        <v>1550</v>
      </c>
      <c r="C202" s="45" t="s">
        <v>2108</v>
      </c>
      <c r="D202" s="45" t="s">
        <v>390</v>
      </c>
      <c r="E202" s="45" t="s">
        <v>4</v>
      </c>
      <c r="F202" s="45"/>
      <c r="H202" s="1">
        <v>0</v>
      </c>
      <c r="I202" s="2" t="s">
        <v>1</v>
      </c>
      <c r="J202" s="2" t="s">
        <v>541</v>
      </c>
      <c r="K202" s="2" t="s">
        <v>837</v>
      </c>
      <c r="L202" s="45" t="s">
        <v>1249</v>
      </c>
      <c r="M202" s="2" t="s">
        <v>105</v>
      </c>
      <c r="O202" s="49"/>
      <c r="R202" s="48">
        <v>0</v>
      </c>
      <c r="S202" s="45" t="s">
        <v>1</v>
      </c>
      <c r="T202" s="45" t="s">
        <v>531</v>
      </c>
      <c r="U202" s="45" t="s">
        <v>824</v>
      </c>
      <c r="V202" s="45" t="s">
        <v>145</v>
      </c>
      <c r="W202" s="45" t="s">
        <v>145</v>
      </c>
      <c r="Y202" s="49"/>
      <c r="AB202" s="48">
        <v>0</v>
      </c>
      <c r="AC202" s="45" t="s">
        <v>2</v>
      </c>
      <c r="AD202" s="45" t="s">
        <v>528</v>
      </c>
      <c r="AE202" s="45" t="s">
        <v>814</v>
      </c>
      <c r="AF202" s="45" t="s">
        <v>1118</v>
      </c>
      <c r="AG202" s="45" t="s">
        <v>91</v>
      </c>
      <c r="AI202" s="49"/>
      <c r="AL202" s="48">
        <v>3000662</v>
      </c>
      <c r="AM202" s="45" t="s">
        <v>2</v>
      </c>
      <c r="AN202" s="45" t="s">
        <v>1340</v>
      </c>
      <c r="AO202" s="45" t="s">
        <v>804</v>
      </c>
      <c r="AP202" s="45" t="s">
        <v>1114</v>
      </c>
      <c r="AQ202" s="45" t="s">
        <v>89</v>
      </c>
      <c r="AS202" s="49"/>
      <c r="AV202" s="48">
        <v>0</v>
      </c>
      <c r="AW202" s="45" t="s">
        <v>3</v>
      </c>
      <c r="AX202" s="45" t="s">
        <v>517</v>
      </c>
      <c r="AY202" s="45" t="s">
        <v>1630</v>
      </c>
      <c r="AZ202" s="45" t="s">
        <v>2133</v>
      </c>
      <c r="BA202" s="45" t="s">
        <v>246</v>
      </c>
      <c r="BC202" s="49"/>
      <c r="BF202" s="48">
        <v>2258470</v>
      </c>
      <c r="BG202" s="45" t="s">
        <v>2</v>
      </c>
      <c r="BH202" s="45" t="s">
        <v>2841</v>
      </c>
      <c r="BI202" s="45" t="s">
        <v>2754</v>
      </c>
      <c r="BJ202" s="45" t="s">
        <v>1111</v>
      </c>
      <c r="BK202" s="45" t="s">
        <v>77</v>
      </c>
      <c r="BM202" s="49"/>
      <c r="BP202" s="48">
        <v>2085361.08</v>
      </c>
      <c r="BQ202" s="45" t="s">
        <v>1</v>
      </c>
      <c r="BR202" s="45" t="s">
        <v>1330</v>
      </c>
      <c r="BS202" s="45" t="s">
        <v>797</v>
      </c>
      <c r="BT202" s="45" t="s">
        <v>2370</v>
      </c>
      <c r="BU202" s="45" t="s">
        <v>319</v>
      </c>
      <c r="BW202" s="49"/>
    </row>
    <row r="203" spans="1:75" x14ac:dyDescent="0.3">
      <c r="A203" s="45" t="s">
        <v>1300</v>
      </c>
      <c r="B203" s="45" t="s">
        <v>1551</v>
      </c>
      <c r="C203" s="45" t="s">
        <v>2109</v>
      </c>
      <c r="D203" s="45" t="s">
        <v>151</v>
      </c>
      <c r="E203" s="45" t="s">
        <v>4</v>
      </c>
      <c r="F203" s="45"/>
      <c r="H203" s="1">
        <v>0</v>
      </c>
      <c r="I203" s="2" t="s">
        <v>4</v>
      </c>
      <c r="J203" s="2" t="s">
        <v>541</v>
      </c>
      <c r="K203" s="2" t="s">
        <v>838</v>
      </c>
      <c r="L203" s="45" t="s">
        <v>1121</v>
      </c>
      <c r="M203" s="2" t="s">
        <v>106</v>
      </c>
      <c r="O203" s="49"/>
      <c r="R203" s="48">
        <v>0</v>
      </c>
      <c r="S203" s="45" t="s">
        <v>2</v>
      </c>
      <c r="T203" s="45" t="s">
        <v>532</v>
      </c>
      <c r="U203" s="45" t="s">
        <v>825</v>
      </c>
      <c r="V203" s="45" t="s">
        <v>1120</v>
      </c>
      <c r="W203" s="45" t="s">
        <v>97</v>
      </c>
      <c r="Y203" s="49"/>
      <c r="AB203" s="48">
        <v>3500000</v>
      </c>
      <c r="AC203" s="45" t="s">
        <v>1</v>
      </c>
      <c r="AD203" s="45" t="s">
        <v>529</v>
      </c>
      <c r="AE203" s="45" t="s">
        <v>816</v>
      </c>
      <c r="AF203" s="45" t="s">
        <v>1245</v>
      </c>
      <c r="AG203" s="45" t="s">
        <v>92</v>
      </c>
      <c r="AI203" s="49"/>
      <c r="AL203" s="48">
        <v>0</v>
      </c>
      <c r="AM203" s="45" t="s">
        <v>1</v>
      </c>
      <c r="AN203" s="45" t="s">
        <v>1340</v>
      </c>
      <c r="AO203" s="45" t="s">
        <v>805</v>
      </c>
      <c r="AP203" s="45" t="s">
        <v>1241</v>
      </c>
      <c r="AQ203" s="45" t="s">
        <v>89</v>
      </c>
      <c r="AS203" s="49"/>
      <c r="AV203" s="48">
        <v>2387335</v>
      </c>
      <c r="AW203" s="45" t="s">
        <v>1</v>
      </c>
      <c r="AX203" s="45" t="s">
        <v>1329</v>
      </c>
      <c r="AY203" s="45" t="s">
        <v>1650</v>
      </c>
      <c r="AZ203" s="45" t="s">
        <v>2370</v>
      </c>
      <c r="BA203" s="45" t="s">
        <v>83</v>
      </c>
      <c r="BC203" s="49"/>
      <c r="BF203" s="48">
        <v>0</v>
      </c>
      <c r="BG203" s="45" t="s">
        <v>1</v>
      </c>
      <c r="BH203" s="45" t="s">
        <v>2841</v>
      </c>
      <c r="BI203" s="45" t="s">
        <v>2753</v>
      </c>
      <c r="BJ203" s="45" t="s">
        <v>2606</v>
      </c>
      <c r="BK203" s="45" t="s">
        <v>82</v>
      </c>
      <c r="BM203" s="49"/>
      <c r="BP203" s="48">
        <v>1920488.21</v>
      </c>
      <c r="BQ203" s="45" t="s">
        <v>1</v>
      </c>
      <c r="BR203" s="45" t="s">
        <v>1330</v>
      </c>
      <c r="BS203" s="45" t="s">
        <v>797</v>
      </c>
      <c r="BT203" s="45" t="s">
        <v>2371</v>
      </c>
      <c r="BU203" s="45" t="s">
        <v>319</v>
      </c>
      <c r="BW203" s="49"/>
    </row>
    <row r="204" spans="1:75" x14ac:dyDescent="0.3">
      <c r="A204" s="45" t="s">
        <v>1301</v>
      </c>
      <c r="B204" s="45" t="s">
        <v>1552</v>
      </c>
      <c r="C204" s="45" t="s">
        <v>2360</v>
      </c>
      <c r="D204" s="45" t="s">
        <v>238</v>
      </c>
      <c r="E204" s="45" t="s">
        <v>1</v>
      </c>
      <c r="F204" s="45"/>
      <c r="H204" s="1">
        <v>2000000</v>
      </c>
      <c r="I204" s="2" t="s">
        <v>1</v>
      </c>
      <c r="J204" s="2" t="s">
        <v>542</v>
      </c>
      <c r="K204" s="2" t="s">
        <v>839</v>
      </c>
      <c r="L204" s="45" t="s">
        <v>1248</v>
      </c>
      <c r="M204" s="2" t="s">
        <v>101</v>
      </c>
      <c r="O204" s="48">
        <v>0</v>
      </c>
      <c r="R204" s="48">
        <v>1250000</v>
      </c>
      <c r="S204" s="45" t="s">
        <v>4</v>
      </c>
      <c r="T204" s="45" t="s">
        <v>533</v>
      </c>
      <c r="U204" s="45" t="s">
        <v>826</v>
      </c>
      <c r="V204" s="45" t="s">
        <v>1121</v>
      </c>
      <c r="W204" s="45" t="s">
        <v>98</v>
      </c>
      <c r="Y204" s="48">
        <v>74525.87</v>
      </c>
      <c r="AB204" s="48">
        <v>1250744</v>
      </c>
      <c r="AC204" s="45" t="s">
        <v>1</v>
      </c>
      <c r="AD204" s="45" t="s">
        <v>529</v>
      </c>
      <c r="AE204" s="45" t="s">
        <v>816</v>
      </c>
      <c r="AF204" s="45" t="s">
        <v>1246</v>
      </c>
      <c r="AG204" s="45" t="s">
        <v>92</v>
      </c>
      <c r="AI204" s="48">
        <v>8080308.1200000001</v>
      </c>
      <c r="AL204" s="48">
        <v>0</v>
      </c>
      <c r="AM204" s="45" t="s">
        <v>1</v>
      </c>
      <c r="AN204" s="45" t="s">
        <v>1340</v>
      </c>
      <c r="AO204" s="45" t="s">
        <v>807</v>
      </c>
      <c r="AP204" s="45" t="s">
        <v>1243</v>
      </c>
      <c r="AQ204" s="45" t="s">
        <v>87</v>
      </c>
      <c r="AS204" s="48">
        <v>5762556.5300000003</v>
      </c>
      <c r="AV204" s="48">
        <v>2387335</v>
      </c>
      <c r="AW204" s="45" t="s">
        <v>1</v>
      </c>
      <c r="AX204" s="45" t="s">
        <v>1329</v>
      </c>
      <c r="AY204" s="45" t="s">
        <v>1650</v>
      </c>
      <c r="AZ204" s="45" t="s">
        <v>2371</v>
      </c>
      <c r="BA204" s="45" t="s">
        <v>83</v>
      </c>
      <c r="BC204" s="48">
        <v>4870613.1900000004</v>
      </c>
      <c r="BF204" s="48">
        <v>0</v>
      </c>
      <c r="BG204" s="45" t="s">
        <v>1</v>
      </c>
      <c r="BH204" s="45" t="s">
        <v>2841</v>
      </c>
      <c r="BI204" s="45" t="s">
        <v>2755</v>
      </c>
      <c r="BJ204" s="45" t="s">
        <v>145</v>
      </c>
      <c r="BK204" s="45" t="s">
        <v>145</v>
      </c>
      <c r="BM204" s="48">
        <v>2568484.7400000002</v>
      </c>
      <c r="BP204" s="48">
        <v>0</v>
      </c>
      <c r="BQ204" s="45" t="s">
        <v>2</v>
      </c>
      <c r="BR204" s="45" t="s">
        <v>1330</v>
      </c>
      <c r="BS204" s="45" t="s">
        <v>797</v>
      </c>
      <c r="BT204" s="45" t="s">
        <v>1107</v>
      </c>
      <c r="BU204" s="45" t="s">
        <v>83</v>
      </c>
      <c r="BW204" s="48">
        <v>-284820.37</v>
      </c>
    </row>
    <row r="205" spans="1:75" x14ac:dyDescent="0.3">
      <c r="A205" s="45" t="s">
        <v>1302</v>
      </c>
      <c r="B205" s="45" t="s">
        <v>742</v>
      </c>
      <c r="C205" s="45" t="s">
        <v>145</v>
      </c>
      <c r="D205" s="45" t="s">
        <v>145</v>
      </c>
      <c r="E205" s="45" t="s">
        <v>1</v>
      </c>
      <c r="F205" s="45"/>
      <c r="H205" s="1">
        <v>2723703</v>
      </c>
      <c r="I205" s="2" t="s">
        <v>2</v>
      </c>
      <c r="J205" s="2" t="s">
        <v>542</v>
      </c>
      <c r="K205" s="2" t="s">
        <v>840</v>
      </c>
      <c r="L205" s="45" t="s">
        <v>1123</v>
      </c>
      <c r="M205" s="2" t="s">
        <v>101</v>
      </c>
      <c r="O205" s="48">
        <v>0</v>
      </c>
      <c r="R205" s="48">
        <v>0</v>
      </c>
      <c r="S205" s="45" t="s">
        <v>2</v>
      </c>
      <c r="T205" s="45" t="s">
        <v>534</v>
      </c>
      <c r="U205" s="45" t="s">
        <v>827</v>
      </c>
      <c r="V205" s="45" t="s">
        <v>1122</v>
      </c>
      <c r="W205" s="45" t="s">
        <v>98</v>
      </c>
      <c r="Y205" s="48">
        <v>0</v>
      </c>
      <c r="AB205" s="48">
        <v>1005000</v>
      </c>
      <c r="AC205" s="45" t="s">
        <v>2</v>
      </c>
      <c r="AD205" s="45" t="s">
        <v>529</v>
      </c>
      <c r="AE205" s="45" t="s">
        <v>817</v>
      </c>
      <c r="AF205" s="45" t="s">
        <v>1119</v>
      </c>
      <c r="AG205" s="45" t="s">
        <v>92</v>
      </c>
      <c r="AI205" s="48">
        <v>0</v>
      </c>
      <c r="AL205" s="48">
        <v>0</v>
      </c>
      <c r="AM205" s="45" t="s">
        <v>5</v>
      </c>
      <c r="AN205" s="45" t="s">
        <v>1340</v>
      </c>
      <c r="AO205" s="45" t="s">
        <v>809</v>
      </c>
      <c r="AP205" s="45" t="s">
        <v>1115</v>
      </c>
      <c r="AQ205" s="45" t="s">
        <v>89</v>
      </c>
      <c r="AS205" s="48">
        <v>0</v>
      </c>
      <c r="AV205" s="48">
        <v>0</v>
      </c>
      <c r="AW205" s="45" t="s">
        <v>2</v>
      </c>
      <c r="AX205" s="45" t="s">
        <v>1329</v>
      </c>
      <c r="AY205" s="45" t="s">
        <v>1651</v>
      </c>
      <c r="AZ205" s="45" t="s">
        <v>2237</v>
      </c>
      <c r="BA205" s="45" t="s">
        <v>83</v>
      </c>
      <c r="BC205" s="48">
        <v>0</v>
      </c>
      <c r="BF205" s="48">
        <v>353575</v>
      </c>
      <c r="BG205" s="45" t="s">
        <v>1</v>
      </c>
      <c r="BH205" s="45" t="s">
        <v>2842</v>
      </c>
      <c r="BI205" s="45" t="s">
        <v>1658</v>
      </c>
      <c r="BJ205" s="45" t="s">
        <v>2370</v>
      </c>
      <c r="BK205" s="45" t="s">
        <v>359</v>
      </c>
      <c r="BM205" s="48">
        <v>0</v>
      </c>
      <c r="BP205" s="48">
        <v>0</v>
      </c>
      <c r="BQ205" s="45" t="s">
        <v>2</v>
      </c>
      <c r="BR205" s="45" t="s">
        <v>1330</v>
      </c>
      <c r="BS205" s="45" t="s">
        <v>797</v>
      </c>
      <c r="BT205" s="45" t="s">
        <v>2135</v>
      </c>
      <c r="BU205" s="45" t="s">
        <v>319</v>
      </c>
      <c r="BW205" s="48">
        <v>0</v>
      </c>
    </row>
    <row r="206" spans="1:75" x14ac:dyDescent="0.3">
      <c r="A206" s="45" t="s">
        <v>1302</v>
      </c>
      <c r="B206" s="45" t="s">
        <v>742</v>
      </c>
      <c r="C206" s="45" t="s">
        <v>1079</v>
      </c>
      <c r="D206" s="45" t="s">
        <v>34</v>
      </c>
      <c r="E206" s="45" t="s">
        <v>2</v>
      </c>
      <c r="F206" s="45"/>
      <c r="H206" s="1">
        <v>0</v>
      </c>
      <c r="I206" s="2" t="s">
        <v>1</v>
      </c>
      <c r="J206" s="2" t="s">
        <v>542</v>
      </c>
      <c r="K206" s="2" t="s">
        <v>841</v>
      </c>
      <c r="L206" s="45" t="s">
        <v>1247</v>
      </c>
      <c r="M206" s="2" t="s">
        <v>101</v>
      </c>
      <c r="O206" s="48">
        <v>0</v>
      </c>
      <c r="R206" s="48">
        <v>417608</v>
      </c>
      <c r="S206" s="45" t="s">
        <v>2</v>
      </c>
      <c r="T206" s="45" t="s">
        <v>535</v>
      </c>
      <c r="U206" s="45" t="s">
        <v>828</v>
      </c>
      <c r="V206" s="45" t="s">
        <v>1123</v>
      </c>
      <c r="W206" s="45" t="s">
        <v>99</v>
      </c>
      <c r="Y206" s="48">
        <v>0</v>
      </c>
      <c r="AB206" s="48">
        <v>0</v>
      </c>
      <c r="AC206" s="45" t="s">
        <v>2</v>
      </c>
      <c r="AD206" s="45" t="s">
        <v>530</v>
      </c>
      <c r="AE206" s="45" t="s">
        <v>818</v>
      </c>
      <c r="AF206" s="45" t="s">
        <v>1119</v>
      </c>
      <c r="AG206" s="45" t="s">
        <v>93</v>
      </c>
      <c r="AI206" s="48">
        <v>0</v>
      </c>
      <c r="AL206" s="48">
        <v>0</v>
      </c>
      <c r="AM206" s="45" t="s">
        <v>2</v>
      </c>
      <c r="AN206" s="45" t="s">
        <v>1340</v>
      </c>
      <c r="AO206" s="45" t="s">
        <v>803</v>
      </c>
      <c r="AP206" s="45" t="s">
        <v>1114</v>
      </c>
      <c r="AQ206" s="45" t="s">
        <v>88</v>
      </c>
      <c r="AS206" s="48">
        <v>0</v>
      </c>
      <c r="AV206" s="48">
        <v>1718445</v>
      </c>
      <c r="AW206" s="45" t="s">
        <v>1</v>
      </c>
      <c r="AX206" s="45" t="s">
        <v>1330</v>
      </c>
      <c r="AY206" s="45" t="s">
        <v>797</v>
      </c>
      <c r="AZ206" s="45" t="s">
        <v>2370</v>
      </c>
      <c r="BA206" s="45" t="s">
        <v>319</v>
      </c>
      <c r="BC206" s="48">
        <v>0</v>
      </c>
      <c r="BF206" s="48">
        <v>353575</v>
      </c>
      <c r="BG206" s="45" t="s">
        <v>1</v>
      </c>
      <c r="BH206" s="45" t="s">
        <v>2842</v>
      </c>
      <c r="BI206" s="45" t="s">
        <v>1658</v>
      </c>
      <c r="BJ206" s="45" t="s">
        <v>2371</v>
      </c>
      <c r="BK206" s="45" t="s">
        <v>359</v>
      </c>
      <c r="BM206" s="48">
        <v>0</v>
      </c>
      <c r="BP206" s="48">
        <v>0</v>
      </c>
      <c r="BQ206" s="45" t="s">
        <v>1</v>
      </c>
      <c r="BR206" s="45" t="s">
        <v>1330</v>
      </c>
      <c r="BS206" s="45" t="s">
        <v>797</v>
      </c>
      <c r="BT206" s="45" t="s">
        <v>145</v>
      </c>
      <c r="BU206" s="45" t="s">
        <v>145</v>
      </c>
      <c r="BW206" s="48">
        <v>0</v>
      </c>
    </row>
    <row r="207" spans="1:75" x14ac:dyDescent="0.3">
      <c r="A207" s="45" t="s">
        <v>1303</v>
      </c>
      <c r="B207" s="45" t="s">
        <v>1553</v>
      </c>
      <c r="C207" s="45" t="s">
        <v>2361</v>
      </c>
      <c r="D207" s="45" t="s">
        <v>239</v>
      </c>
      <c r="E207" s="45" t="s">
        <v>1</v>
      </c>
      <c r="F207" s="45"/>
      <c r="H207" s="1">
        <v>4564207</v>
      </c>
      <c r="I207" s="2" t="s">
        <v>1</v>
      </c>
      <c r="J207" s="2" t="s">
        <v>543</v>
      </c>
      <c r="K207" s="2" t="s">
        <v>842</v>
      </c>
      <c r="L207" s="45" t="s">
        <v>1248</v>
      </c>
      <c r="M207" s="2" t="s">
        <v>100</v>
      </c>
      <c r="O207" s="48">
        <v>0</v>
      </c>
      <c r="R207" s="48">
        <v>537517</v>
      </c>
      <c r="S207" s="45" t="s">
        <v>2</v>
      </c>
      <c r="T207" s="45" t="s">
        <v>535</v>
      </c>
      <c r="U207" s="45" t="s">
        <v>829</v>
      </c>
      <c r="V207" s="45" t="s">
        <v>1124</v>
      </c>
      <c r="W207" s="45" t="s">
        <v>99</v>
      </c>
      <c r="Y207" s="48">
        <v>0</v>
      </c>
      <c r="AB207" s="48">
        <v>2721838</v>
      </c>
      <c r="AC207" s="45" t="s">
        <v>1</v>
      </c>
      <c r="AD207" s="45" t="s">
        <v>531</v>
      </c>
      <c r="AE207" s="45" t="s">
        <v>819</v>
      </c>
      <c r="AF207" s="45" t="s">
        <v>1245</v>
      </c>
      <c r="AG207" s="45" t="s">
        <v>94</v>
      </c>
      <c r="AI207" s="48">
        <v>349885.66</v>
      </c>
      <c r="AL207" s="48">
        <v>2000000</v>
      </c>
      <c r="AM207" s="45" t="s">
        <v>1</v>
      </c>
      <c r="AN207" s="45" t="s">
        <v>525</v>
      </c>
      <c r="AO207" s="45" t="s">
        <v>802</v>
      </c>
      <c r="AP207" s="45" t="s">
        <v>1242</v>
      </c>
      <c r="AQ207" s="45" t="s">
        <v>47</v>
      </c>
      <c r="AS207" s="48">
        <v>3757782.41</v>
      </c>
      <c r="AV207" s="48">
        <v>1718445</v>
      </c>
      <c r="AW207" s="45" t="s">
        <v>1</v>
      </c>
      <c r="AX207" s="45" t="s">
        <v>1330</v>
      </c>
      <c r="AY207" s="45" t="s">
        <v>797</v>
      </c>
      <c r="AZ207" s="45" t="s">
        <v>2371</v>
      </c>
      <c r="BA207" s="45" t="s">
        <v>319</v>
      </c>
      <c r="BC207" s="48">
        <v>3752.57</v>
      </c>
      <c r="BF207" s="48">
        <v>0</v>
      </c>
      <c r="BG207" s="45" t="s">
        <v>2</v>
      </c>
      <c r="BH207" s="45" t="s">
        <v>2842</v>
      </c>
      <c r="BI207" s="45" t="s">
        <v>1657</v>
      </c>
      <c r="BJ207" s="45" t="s">
        <v>2135</v>
      </c>
      <c r="BK207" s="45" t="s">
        <v>320</v>
      </c>
      <c r="BM207" s="48">
        <v>0</v>
      </c>
      <c r="BP207" s="48">
        <v>0</v>
      </c>
      <c r="BQ207" s="45" t="s">
        <v>1</v>
      </c>
      <c r="BR207" s="45" t="s">
        <v>1331</v>
      </c>
      <c r="BS207" s="45" t="s">
        <v>1656</v>
      </c>
      <c r="BT207" s="45" t="s">
        <v>2360</v>
      </c>
      <c r="BU207" s="45" t="s">
        <v>247</v>
      </c>
      <c r="BW207" s="48">
        <v>0</v>
      </c>
    </row>
    <row r="208" spans="1:75" x14ac:dyDescent="0.3">
      <c r="A208" s="45" t="s">
        <v>1303</v>
      </c>
      <c r="B208" s="45" t="s">
        <v>1554</v>
      </c>
      <c r="C208" s="45" t="s">
        <v>2359</v>
      </c>
      <c r="D208" s="45" t="s">
        <v>239</v>
      </c>
      <c r="E208" s="45" t="s">
        <v>1</v>
      </c>
      <c r="F208" s="45"/>
      <c r="H208" s="1">
        <v>1228000</v>
      </c>
      <c r="I208" s="2" t="s">
        <v>2</v>
      </c>
      <c r="J208" s="2" t="s">
        <v>543</v>
      </c>
      <c r="K208" s="2" t="s">
        <v>842</v>
      </c>
      <c r="L208" s="45" t="s">
        <v>1123</v>
      </c>
      <c r="M208" s="2" t="s">
        <v>100</v>
      </c>
      <c r="O208" s="48">
        <v>0</v>
      </c>
      <c r="R208" s="48">
        <v>500000</v>
      </c>
      <c r="S208" s="45" t="s">
        <v>4</v>
      </c>
      <c r="T208" s="45" t="s">
        <v>536</v>
      </c>
      <c r="U208" s="45" t="s">
        <v>830</v>
      </c>
      <c r="V208" s="45" t="s">
        <v>1125</v>
      </c>
      <c r="W208" s="45" t="s">
        <v>100</v>
      </c>
      <c r="Y208" s="48">
        <v>0</v>
      </c>
      <c r="AB208" s="48">
        <v>3196267</v>
      </c>
      <c r="AC208" s="45" t="s">
        <v>1</v>
      </c>
      <c r="AD208" s="45" t="s">
        <v>531</v>
      </c>
      <c r="AE208" s="45" t="s">
        <v>820</v>
      </c>
      <c r="AF208" s="45" t="s">
        <v>1245</v>
      </c>
      <c r="AG208" s="45" t="s">
        <v>95</v>
      </c>
      <c r="AI208" s="48">
        <v>0</v>
      </c>
      <c r="AL208" s="48">
        <v>3282616</v>
      </c>
      <c r="AM208" s="45" t="s">
        <v>1</v>
      </c>
      <c r="AN208" s="45" t="s">
        <v>525</v>
      </c>
      <c r="AO208" s="45" t="s">
        <v>802</v>
      </c>
      <c r="AP208" s="45" t="s">
        <v>1244</v>
      </c>
      <c r="AQ208" s="45" t="s">
        <v>87</v>
      </c>
      <c r="AS208" s="48">
        <v>2575534.2999999998</v>
      </c>
      <c r="AV208" s="48">
        <v>0</v>
      </c>
      <c r="AW208" s="45" t="s">
        <v>2</v>
      </c>
      <c r="AX208" s="45" t="s">
        <v>1330</v>
      </c>
      <c r="AY208" s="45" t="s">
        <v>797</v>
      </c>
      <c r="AZ208" s="45" t="s">
        <v>1107</v>
      </c>
      <c r="BA208" s="45" t="s">
        <v>83</v>
      </c>
      <c r="BC208" s="48">
        <v>1349725.93</v>
      </c>
      <c r="BF208" s="48">
        <v>3500000</v>
      </c>
      <c r="BG208" s="45" t="s">
        <v>2</v>
      </c>
      <c r="BH208" s="45" t="s">
        <v>2842</v>
      </c>
      <c r="BI208" s="45" t="s">
        <v>1658</v>
      </c>
      <c r="BJ208" s="45" t="s">
        <v>2135</v>
      </c>
      <c r="BK208" s="45" t="s">
        <v>359</v>
      </c>
      <c r="BM208" s="48">
        <v>1386644.97</v>
      </c>
      <c r="BP208" s="48">
        <v>2258318.83</v>
      </c>
      <c r="BQ208" s="45" t="s">
        <v>2</v>
      </c>
      <c r="BR208" s="45" t="s">
        <v>2841</v>
      </c>
      <c r="BS208" s="45" t="s">
        <v>2754</v>
      </c>
      <c r="BT208" s="45" t="s">
        <v>1111</v>
      </c>
      <c r="BU208" s="45" t="s">
        <v>77</v>
      </c>
      <c r="BW208" s="48">
        <v>1347048.17</v>
      </c>
    </row>
    <row r="209" spans="1:75" x14ac:dyDescent="0.3">
      <c r="A209" s="45" t="s">
        <v>1303</v>
      </c>
      <c r="B209" s="45" t="s">
        <v>1554</v>
      </c>
      <c r="C209" s="45" t="s">
        <v>145</v>
      </c>
      <c r="D209" s="45" t="s">
        <v>145</v>
      </c>
      <c r="E209" s="45" t="s">
        <v>1</v>
      </c>
      <c r="F209" s="45"/>
      <c r="H209" s="1">
        <v>0</v>
      </c>
      <c r="I209" s="2" t="s">
        <v>1</v>
      </c>
      <c r="J209" s="2" t="s">
        <v>543</v>
      </c>
      <c r="K209" s="2" t="s">
        <v>843</v>
      </c>
      <c r="L209" s="45" t="s">
        <v>1249</v>
      </c>
      <c r="M209" s="2" t="s">
        <v>100</v>
      </c>
      <c r="O209" s="48">
        <v>0</v>
      </c>
      <c r="R209" s="48">
        <v>0</v>
      </c>
      <c r="S209" s="45" t="s">
        <v>2</v>
      </c>
      <c r="T209" s="45" t="s">
        <v>537</v>
      </c>
      <c r="U209" s="45" t="s">
        <v>831</v>
      </c>
      <c r="V209" s="45" t="s">
        <v>1126</v>
      </c>
      <c r="W209" s="45" t="s">
        <v>101</v>
      </c>
      <c r="Y209" s="48">
        <v>0</v>
      </c>
      <c r="AB209" s="48">
        <v>179600</v>
      </c>
      <c r="AC209" s="45" t="s">
        <v>1</v>
      </c>
      <c r="AD209" s="45" t="s">
        <v>531</v>
      </c>
      <c r="AE209" s="45" t="s">
        <v>821</v>
      </c>
      <c r="AF209" s="45" t="s">
        <v>1245</v>
      </c>
      <c r="AG209" s="45" t="s">
        <v>96</v>
      </c>
      <c r="AI209" s="48">
        <v>0</v>
      </c>
      <c r="AL209" s="48">
        <v>0</v>
      </c>
      <c r="AM209" s="45" t="s">
        <v>2</v>
      </c>
      <c r="AN209" s="45" t="s">
        <v>525</v>
      </c>
      <c r="AO209" s="45" t="s">
        <v>802</v>
      </c>
      <c r="AP209" s="45" t="s">
        <v>1113</v>
      </c>
      <c r="AQ209" s="45" t="s">
        <v>86</v>
      </c>
      <c r="AS209" s="48">
        <v>0</v>
      </c>
      <c r="AV209" s="48">
        <v>0</v>
      </c>
      <c r="AW209" s="45" t="s">
        <v>2</v>
      </c>
      <c r="AX209" s="45" t="s">
        <v>1330</v>
      </c>
      <c r="AY209" s="45" t="s">
        <v>797</v>
      </c>
      <c r="AZ209" s="45" t="s">
        <v>2135</v>
      </c>
      <c r="BA209" s="45" t="s">
        <v>319</v>
      </c>
      <c r="BC209" s="48">
        <v>0</v>
      </c>
      <c r="BF209" s="48">
        <v>2500000</v>
      </c>
      <c r="BG209" s="45" t="s">
        <v>1</v>
      </c>
      <c r="BH209" s="45" t="s">
        <v>1332</v>
      </c>
      <c r="BI209" s="45" t="s">
        <v>1660</v>
      </c>
      <c r="BJ209" s="45" t="s">
        <v>2095</v>
      </c>
      <c r="BK209" s="45" t="s">
        <v>145</v>
      </c>
      <c r="BM209" s="48">
        <v>0</v>
      </c>
      <c r="BP209" s="48">
        <v>0</v>
      </c>
      <c r="BQ209" s="45" t="s">
        <v>1</v>
      </c>
      <c r="BR209" s="45" t="s">
        <v>2841</v>
      </c>
      <c r="BS209" s="45" t="s">
        <v>2753</v>
      </c>
      <c r="BT209" s="45" t="s">
        <v>2606</v>
      </c>
      <c r="BU209" s="45" t="s">
        <v>82</v>
      </c>
      <c r="BW209" s="48">
        <v>0</v>
      </c>
    </row>
    <row r="210" spans="1:75" x14ac:dyDescent="0.3">
      <c r="A210" s="45" t="s">
        <v>1303</v>
      </c>
      <c r="B210" s="45" t="s">
        <v>1554</v>
      </c>
      <c r="C210" s="45" t="s">
        <v>2110</v>
      </c>
      <c r="D210" s="45" t="s">
        <v>239</v>
      </c>
      <c r="E210" s="45" t="s">
        <v>2</v>
      </c>
      <c r="F210" s="45"/>
      <c r="H210" s="1">
        <v>15000</v>
      </c>
      <c r="I210" s="2" t="s">
        <v>2</v>
      </c>
      <c r="J210" s="2" t="s">
        <v>544</v>
      </c>
      <c r="K210" s="2" t="s">
        <v>844</v>
      </c>
      <c r="L210" s="45" t="s">
        <v>1123</v>
      </c>
      <c r="M210" s="2" t="s">
        <v>107</v>
      </c>
      <c r="O210" s="48">
        <v>0</v>
      </c>
      <c r="R210" s="48">
        <v>186534</v>
      </c>
      <c r="S210" s="45" t="s">
        <v>1</v>
      </c>
      <c r="T210" s="45" t="s">
        <v>538</v>
      </c>
      <c r="U210" s="45" t="s">
        <v>832</v>
      </c>
      <c r="V210" s="45" t="s">
        <v>1247</v>
      </c>
      <c r="W210" s="45" t="s">
        <v>102</v>
      </c>
      <c r="Y210" s="48">
        <v>0</v>
      </c>
      <c r="AB210" s="48">
        <v>5492800</v>
      </c>
      <c r="AC210" s="45" t="s">
        <v>1</v>
      </c>
      <c r="AD210" s="45" t="s">
        <v>531</v>
      </c>
      <c r="AE210" s="45" t="s">
        <v>819</v>
      </c>
      <c r="AF210" s="45" t="s">
        <v>1246</v>
      </c>
      <c r="AG210" s="45" t="s">
        <v>94</v>
      </c>
      <c r="AI210" s="48">
        <v>0</v>
      </c>
      <c r="AL210" s="48">
        <v>0</v>
      </c>
      <c r="AM210" s="45" t="s">
        <v>2</v>
      </c>
      <c r="AN210" s="45" t="s">
        <v>525</v>
      </c>
      <c r="AO210" s="45" t="s">
        <v>802</v>
      </c>
      <c r="AP210" s="45" t="s">
        <v>1113</v>
      </c>
      <c r="AQ210" s="45" t="s">
        <v>87</v>
      </c>
      <c r="AS210" s="48">
        <v>0</v>
      </c>
      <c r="AV210" s="48">
        <v>0</v>
      </c>
      <c r="AW210" s="45" t="s">
        <v>1</v>
      </c>
      <c r="AX210" s="45" t="s">
        <v>1331</v>
      </c>
      <c r="AY210" s="45" t="s">
        <v>1656</v>
      </c>
      <c r="AZ210" s="45" t="s">
        <v>2360</v>
      </c>
      <c r="BA210" s="45" t="s">
        <v>247</v>
      </c>
      <c r="BC210" s="48">
        <v>0</v>
      </c>
      <c r="BF210" s="48">
        <v>6466253</v>
      </c>
      <c r="BG210" s="45" t="s">
        <v>1</v>
      </c>
      <c r="BH210" s="45" t="s">
        <v>1332</v>
      </c>
      <c r="BI210" s="45" t="s">
        <v>1661</v>
      </c>
      <c r="BJ210" s="45" t="s">
        <v>2095</v>
      </c>
      <c r="BK210" s="45" t="s">
        <v>145</v>
      </c>
      <c r="BM210" s="48">
        <v>0</v>
      </c>
      <c r="BP210" s="48">
        <v>0</v>
      </c>
      <c r="BQ210" s="45" t="s">
        <v>1</v>
      </c>
      <c r="BR210" s="45" t="s">
        <v>2841</v>
      </c>
      <c r="BS210" s="45" t="s">
        <v>2755</v>
      </c>
      <c r="BT210" s="45" t="s">
        <v>145</v>
      </c>
      <c r="BU210" s="45" t="s">
        <v>145</v>
      </c>
      <c r="BW210" s="48">
        <v>0</v>
      </c>
    </row>
    <row r="211" spans="1:75" x14ac:dyDescent="0.3">
      <c r="A211" s="45" t="s">
        <v>1304</v>
      </c>
      <c r="B211" s="45" t="s">
        <v>1555</v>
      </c>
      <c r="C211" s="45" t="s">
        <v>2079</v>
      </c>
      <c r="D211" s="45" t="s">
        <v>145</v>
      </c>
      <c r="E211" s="45" t="s">
        <v>4</v>
      </c>
      <c r="F211" s="45"/>
      <c r="H211" s="1">
        <v>0</v>
      </c>
      <c r="I211" s="2" t="s">
        <v>1</v>
      </c>
      <c r="J211" s="2" t="s">
        <v>544</v>
      </c>
      <c r="K211" s="2" t="s">
        <v>845</v>
      </c>
      <c r="L211" s="45" t="s">
        <v>1247</v>
      </c>
      <c r="M211" s="2" t="s">
        <v>107</v>
      </c>
      <c r="O211" s="48">
        <v>0</v>
      </c>
      <c r="R211" s="48">
        <v>605037</v>
      </c>
      <c r="S211" s="45" t="s">
        <v>1</v>
      </c>
      <c r="T211" s="45" t="s">
        <v>538</v>
      </c>
      <c r="U211" s="45" t="s">
        <v>833</v>
      </c>
      <c r="V211" s="45" t="s">
        <v>1248</v>
      </c>
      <c r="W211" s="45" t="s">
        <v>102</v>
      </c>
      <c r="Y211" s="48">
        <v>0</v>
      </c>
      <c r="AB211" s="48">
        <v>0</v>
      </c>
      <c r="AC211" s="45" t="s">
        <v>1</v>
      </c>
      <c r="AD211" s="45" t="s">
        <v>531</v>
      </c>
      <c r="AE211" s="45" t="s">
        <v>2453</v>
      </c>
      <c r="AF211" s="45" t="s">
        <v>1246</v>
      </c>
      <c r="AG211" s="45" t="s">
        <v>95</v>
      </c>
      <c r="AI211" s="48">
        <v>0</v>
      </c>
      <c r="AL211" s="48">
        <v>2232600</v>
      </c>
      <c r="AM211" s="45" t="s">
        <v>1</v>
      </c>
      <c r="AN211" s="45" t="s">
        <v>2492</v>
      </c>
      <c r="AO211" s="45" t="s">
        <v>1698</v>
      </c>
      <c r="AP211" s="45" t="s">
        <v>2353</v>
      </c>
      <c r="AQ211" s="45" t="s">
        <v>250</v>
      </c>
      <c r="AS211" s="48">
        <v>0</v>
      </c>
      <c r="AV211" s="48">
        <v>1370584</v>
      </c>
      <c r="AW211" s="45" t="s">
        <v>1</v>
      </c>
      <c r="AX211" s="45" t="s">
        <v>2713</v>
      </c>
      <c r="AY211" s="45" t="s">
        <v>2753</v>
      </c>
      <c r="AZ211" s="45" t="s">
        <v>2606</v>
      </c>
      <c r="BA211" s="45" t="s">
        <v>82</v>
      </c>
      <c r="BC211" s="48">
        <v>0</v>
      </c>
      <c r="BF211" s="48">
        <v>1500000</v>
      </c>
      <c r="BG211" s="45" t="s">
        <v>2</v>
      </c>
      <c r="BH211" s="45" t="s">
        <v>649</v>
      </c>
      <c r="BI211" s="45" t="s">
        <v>2758</v>
      </c>
      <c r="BJ211" s="45" t="s">
        <v>2137</v>
      </c>
      <c r="BK211" s="45" t="s">
        <v>321</v>
      </c>
      <c r="BM211" s="48">
        <v>0</v>
      </c>
      <c r="BP211" s="48">
        <v>5489654</v>
      </c>
      <c r="BQ211" s="45" t="s">
        <v>1</v>
      </c>
      <c r="BR211" s="45" t="s">
        <v>521</v>
      </c>
      <c r="BS211" s="45" t="s">
        <v>1657</v>
      </c>
      <c r="BT211" s="45" t="s">
        <v>2370</v>
      </c>
      <c r="BU211" s="45" t="s">
        <v>320</v>
      </c>
      <c r="BW211" s="48">
        <v>0</v>
      </c>
    </row>
    <row r="212" spans="1:75" x14ac:dyDescent="0.3">
      <c r="A212" s="45" t="s">
        <v>1304</v>
      </c>
      <c r="B212" s="45" t="s">
        <v>1556</v>
      </c>
      <c r="C212" s="45" t="s">
        <v>2108</v>
      </c>
      <c r="D212" s="45" t="s">
        <v>151</v>
      </c>
      <c r="E212" s="45" t="s">
        <v>4</v>
      </c>
      <c r="F212" s="45"/>
      <c r="H212" s="1">
        <v>0</v>
      </c>
      <c r="I212" s="2" t="s">
        <v>1</v>
      </c>
      <c r="J212" s="2" t="s">
        <v>544</v>
      </c>
      <c r="K212" s="2" t="s">
        <v>846</v>
      </c>
      <c r="L212" s="45" t="s">
        <v>1248</v>
      </c>
      <c r="M212" s="2" t="s">
        <v>107</v>
      </c>
      <c r="O212" s="49"/>
      <c r="R212" s="48">
        <v>275000</v>
      </c>
      <c r="S212" s="45" t="s">
        <v>2</v>
      </c>
      <c r="T212" s="45" t="s">
        <v>538</v>
      </c>
      <c r="U212" s="45" t="s">
        <v>834</v>
      </c>
      <c r="V212" s="45" t="s">
        <v>1123</v>
      </c>
      <c r="W212" s="45" t="s">
        <v>102</v>
      </c>
      <c r="Y212" s="49"/>
      <c r="AB212" s="48">
        <v>0</v>
      </c>
      <c r="AC212" s="45" t="s">
        <v>2</v>
      </c>
      <c r="AD212" s="45" t="s">
        <v>531</v>
      </c>
      <c r="AE212" s="45" t="s">
        <v>822</v>
      </c>
      <c r="AF212" s="45" t="s">
        <v>1119</v>
      </c>
      <c r="AG212" s="45" t="s">
        <v>94</v>
      </c>
      <c r="AI212" s="49"/>
      <c r="AL212" s="48">
        <v>15000000</v>
      </c>
      <c r="AM212" s="45" t="s">
        <v>2</v>
      </c>
      <c r="AN212" s="45" t="s">
        <v>526</v>
      </c>
      <c r="AO212" s="45" t="s">
        <v>811</v>
      </c>
      <c r="AP212" s="45" t="s">
        <v>1117</v>
      </c>
      <c r="AQ212" s="45" t="s">
        <v>90</v>
      </c>
      <c r="AS212" s="49"/>
      <c r="AV212" s="48">
        <v>0</v>
      </c>
      <c r="AW212" s="45" t="s">
        <v>2</v>
      </c>
      <c r="AX212" s="45" t="s">
        <v>2713</v>
      </c>
      <c r="AY212" s="45" t="s">
        <v>2754</v>
      </c>
      <c r="AZ212" s="45" t="s">
        <v>1111</v>
      </c>
      <c r="BA212" s="45" t="s">
        <v>77</v>
      </c>
      <c r="BC212" s="49"/>
      <c r="BF212" s="48">
        <v>155726</v>
      </c>
      <c r="BG212" s="45" t="s">
        <v>2</v>
      </c>
      <c r="BH212" s="45" t="s">
        <v>1405</v>
      </c>
      <c r="BI212" s="45" t="s">
        <v>1665</v>
      </c>
      <c r="BJ212" s="45" t="s">
        <v>2136</v>
      </c>
      <c r="BK212" s="45" t="s">
        <v>335</v>
      </c>
      <c r="BM212" s="49"/>
      <c r="BP212" s="48">
        <v>3729596.42</v>
      </c>
      <c r="BQ212" s="45" t="s">
        <v>1</v>
      </c>
      <c r="BR212" s="45" t="s">
        <v>521</v>
      </c>
      <c r="BS212" s="45" t="s">
        <v>1658</v>
      </c>
      <c r="BT212" s="45" t="s">
        <v>2370</v>
      </c>
      <c r="BU212" s="45" t="s">
        <v>359</v>
      </c>
      <c r="BW212" s="49"/>
    </row>
    <row r="213" spans="1:75" x14ac:dyDescent="0.3">
      <c r="A213" s="45" t="s">
        <v>1304</v>
      </c>
      <c r="B213" s="45" t="s">
        <v>1557</v>
      </c>
      <c r="C213" s="45" t="s">
        <v>2108</v>
      </c>
      <c r="D213" s="45" t="s">
        <v>154</v>
      </c>
      <c r="E213" s="45" t="s">
        <v>4</v>
      </c>
      <c r="F213" s="45"/>
      <c r="H213" s="1">
        <v>0</v>
      </c>
      <c r="I213" s="2" t="s">
        <v>2</v>
      </c>
      <c r="J213" s="2" t="s">
        <v>545</v>
      </c>
      <c r="K213" s="2" t="s">
        <v>847</v>
      </c>
      <c r="L213" s="45" t="s">
        <v>1127</v>
      </c>
      <c r="M213" s="2" t="s">
        <v>108</v>
      </c>
      <c r="O213" s="49"/>
      <c r="R213" s="48">
        <v>1537782</v>
      </c>
      <c r="S213" s="45" t="s">
        <v>1</v>
      </c>
      <c r="T213" s="45" t="s">
        <v>539</v>
      </c>
      <c r="U213" s="45" t="s">
        <v>835</v>
      </c>
      <c r="V213" s="45" t="s">
        <v>1247</v>
      </c>
      <c r="W213" s="45" t="s">
        <v>103</v>
      </c>
      <c r="Y213" s="49"/>
      <c r="AB213" s="48">
        <v>1000000</v>
      </c>
      <c r="AC213" s="45" t="s">
        <v>2</v>
      </c>
      <c r="AD213" s="45" t="s">
        <v>531</v>
      </c>
      <c r="AE213" s="45" t="s">
        <v>823</v>
      </c>
      <c r="AF213" s="45" t="s">
        <v>1119</v>
      </c>
      <c r="AG213" s="45" t="s">
        <v>95</v>
      </c>
      <c r="AI213" s="49"/>
      <c r="AL213" s="48">
        <v>0</v>
      </c>
      <c r="AM213" s="45" t="s">
        <v>226</v>
      </c>
      <c r="AN213" s="45" t="s">
        <v>526</v>
      </c>
      <c r="AO213" s="45" t="s">
        <v>2542</v>
      </c>
      <c r="AP213" s="45" t="s">
        <v>2607</v>
      </c>
      <c r="AQ213" s="45" t="s">
        <v>165</v>
      </c>
      <c r="AS213" s="49"/>
      <c r="AV213" s="48">
        <v>0</v>
      </c>
      <c r="AW213" s="45" t="s">
        <v>1</v>
      </c>
      <c r="AX213" s="45" t="s">
        <v>2713</v>
      </c>
      <c r="AY213" s="45" t="s">
        <v>2755</v>
      </c>
      <c r="AZ213" s="45" t="s">
        <v>145</v>
      </c>
      <c r="BA213" s="45" t="s">
        <v>145</v>
      </c>
      <c r="BC213" s="49"/>
      <c r="BF213" s="48">
        <v>0</v>
      </c>
      <c r="BG213" s="45" t="s">
        <v>1</v>
      </c>
      <c r="BH213" s="45" t="s">
        <v>1338</v>
      </c>
      <c r="BI213" s="45" t="s">
        <v>1672</v>
      </c>
      <c r="BJ213" s="45" t="s">
        <v>2372</v>
      </c>
      <c r="BK213" s="45" t="s">
        <v>248</v>
      </c>
      <c r="BM213" s="49"/>
      <c r="BP213" s="48">
        <v>3456215</v>
      </c>
      <c r="BQ213" s="45" t="s">
        <v>1</v>
      </c>
      <c r="BR213" s="45" t="s">
        <v>521</v>
      </c>
      <c r="BS213" s="45" t="s">
        <v>1657</v>
      </c>
      <c r="BT213" s="45" t="s">
        <v>2371</v>
      </c>
      <c r="BU213" s="45" t="s">
        <v>320</v>
      </c>
      <c r="BW213" s="49"/>
    </row>
    <row r="214" spans="1:75" x14ac:dyDescent="0.3">
      <c r="A214" s="45" t="s">
        <v>1304</v>
      </c>
      <c r="B214" s="45" t="s">
        <v>1558</v>
      </c>
      <c r="C214" s="45" t="s">
        <v>2109</v>
      </c>
      <c r="D214" s="45" t="s">
        <v>151</v>
      </c>
      <c r="E214" s="45" t="s">
        <v>4</v>
      </c>
      <c r="F214" s="45"/>
      <c r="H214" s="1">
        <v>835705</v>
      </c>
      <c r="I214" s="2" t="s">
        <v>2</v>
      </c>
      <c r="J214" s="2" t="s">
        <v>546</v>
      </c>
      <c r="K214" s="2" t="s">
        <v>848</v>
      </c>
      <c r="L214" s="45" t="s">
        <v>1106</v>
      </c>
      <c r="M214" s="2" t="s">
        <v>34</v>
      </c>
      <c r="O214" s="49"/>
      <c r="R214" s="48">
        <v>16355134</v>
      </c>
      <c r="S214" s="45" t="s">
        <v>1</v>
      </c>
      <c r="T214" s="45" t="s">
        <v>539</v>
      </c>
      <c r="U214" s="45" t="s">
        <v>835</v>
      </c>
      <c r="V214" s="45" t="s">
        <v>1248</v>
      </c>
      <c r="W214" s="45" t="s">
        <v>103</v>
      </c>
      <c r="Y214" s="49"/>
      <c r="AB214" s="48">
        <v>13000000</v>
      </c>
      <c r="AC214" s="45" t="s">
        <v>1</v>
      </c>
      <c r="AD214" s="45" t="s">
        <v>531</v>
      </c>
      <c r="AE214" s="45" t="s">
        <v>824</v>
      </c>
      <c r="AF214" s="45" t="s">
        <v>1119</v>
      </c>
      <c r="AG214" s="45" t="s">
        <v>96</v>
      </c>
      <c r="AI214" s="49"/>
      <c r="AL214" s="48">
        <v>0</v>
      </c>
      <c r="AM214" s="45" t="s">
        <v>1</v>
      </c>
      <c r="AN214" s="45" t="s">
        <v>527</v>
      </c>
      <c r="AO214" s="45" t="s">
        <v>2543</v>
      </c>
      <c r="AP214" s="45" t="s">
        <v>145</v>
      </c>
      <c r="AQ214" s="45" t="s">
        <v>145</v>
      </c>
      <c r="AS214" s="49"/>
      <c r="AV214" s="48">
        <v>353575</v>
      </c>
      <c r="AW214" s="45" t="s">
        <v>1</v>
      </c>
      <c r="AX214" s="45" t="s">
        <v>2714</v>
      </c>
      <c r="AY214" s="45" t="s">
        <v>1658</v>
      </c>
      <c r="AZ214" s="45" t="s">
        <v>2370</v>
      </c>
      <c r="BA214" s="45" t="s">
        <v>320</v>
      </c>
      <c r="BC214" s="49"/>
      <c r="BF214" s="48">
        <v>0</v>
      </c>
      <c r="BG214" s="45" t="s">
        <v>1</v>
      </c>
      <c r="BH214" s="45" t="s">
        <v>1338</v>
      </c>
      <c r="BI214" s="45" t="s">
        <v>1673</v>
      </c>
      <c r="BJ214" s="45" t="s">
        <v>2372</v>
      </c>
      <c r="BK214" s="45" t="s">
        <v>249</v>
      </c>
      <c r="BM214" s="49"/>
      <c r="BP214" s="48">
        <v>3535952.05</v>
      </c>
      <c r="BQ214" s="45" t="s">
        <v>1</v>
      </c>
      <c r="BR214" s="45" t="s">
        <v>521</v>
      </c>
      <c r="BS214" s="45" t="s">
        <v>1658</v>
      </c>
      <c r="BT214" s="45" t="s">
        <v>2371</v>
      </c>
      <c r="BU214" s="45" t="s">
        <v>359</v>
      </c>
      <c r="BW214" s="49"/>
    </row>
    <row r="215" spans="1:75" x14ac:dyDescent="0.3">
      <c r="A215" s="45" t="s">
        <v>2482</v>
      </c>
      <c r="B215" s="45" t="s">
        <v>743</v>
      </c>
      <c r="C215" s="45" t="s">
        <v>1082</v>
      </c>
      <c r="D215" s="45" t="s">
        <v>35</v>
      </c>
      <c r="E215" s="45" t="s">
        <v>2</v>
      </c>
      <c r="F215" s="45"/>
      <c r="H215" s="1">
        <v>700000</v>
      </c>
      <c r="I215" s="2" t="s">
        <v>2</v>
      </c>
      <c r="J215" s="2" t="s">
        <v>547</v>
      </c>
      <c r="K215" s="2" t="s">
        <v>849</v>
      </c>
      <c r="L215" s="45" t="s">
        <v>1128</v>
      </c>
      <c r="M215" s="2" t="s">
        <v>109</v>
      </c>
      <c r="O215" s="48">
        <v>0</v>
      </c>
      <c r="R215" s="48">
        <v>6000000</v>
      </c>
      <c r="S215" s="45" t="s">
        <v>1</v>
      </c>
      <c r="T215" s="45" t="s">
        <v>539</v>
      </c>
      <c r="U215" s="45" t="s">
        <v>835</v>
      </c>
      <c r="V215" s="45" t="s">
        <v>1249</v>
      </c>
      <c r="W215" s="45" t="s">
        <v>103</v>
      </c>
      <c r="Y215" s="48">
        <v>0</v>
      </c>
      <c r="AB215" s="48">
        <v>7632000</v>
      </c>
      <c r="AC215" s="45" t="s">
        <v>1</v>
      </c>
      <c r="AD215" s="45" t="s">
        <v>531</v>
      </c>
      <c r="AE215" s="45" t="s">
        <v>2544</v>
      </c>
      <c r="AF215" s="45" t="s">
        <v>2084</v>
      </c>
      <c r="AG215" s="45" t="s">
        <v>145</v>
      </c>
      <c r="AI215" s="48">
        <v>0</v>
      </c>
      <c r="AL215" s="48">
        <v>2964569</v>
      </c>
      <c r="AM215" s="45" t="s">
        <v>2</v>
      </c>
      <c r="AN215" s="45" t="s">
        <v>527</v>
      </c>
      <c r="AO215" s="45" t="s">
        <v>1685</v>
      </c>
      <c r="AP215" s="45" t="s">
        <v>1106</v>
      </c>
      <c r="AQ215" s="45" t="s">
        <v>91</v>
      </c>
      <c r="AS215" s="48">
        <v>0</v>
      </c>
      <c r="AV215" s="48">
        <v>353575</v>
      </c>
      <c r="AW215" s="45" t="s">
        <v>1</v>
      </c>
      <c r="AX215" s="45" t="s">
        <v>2714</v>
      </c>
      <c r="AY215" s="45" t="s">
        <v>1658</v>
      </c>
      <c r="AZ215" s="45" t="s">
        <v>2371</v>
      </c>
      <c r="BA215" s="45" t="s">
        <v>320</v>
      </c>
      <c r="BC215" s="48">
        <v>0</v>
      </c>
      <c r="BF215" s="48">
        <v>0</v>
      </c>
      <c r="BG215" s="45" t="s">
        <v>4</v>
      </c>
      <c r="BH215" s="45" t="s">
        <v>1338</v>
      </c>
      <c r="BI215" s="45" t="s">
        <v>1672</v>
      </c>
      <c r="BJ215" s="45" t="s">
        <v>2142</v>
      </c>
      <c r="BK215" s="45" t="s">
        <v>248</v>
      </c>
      <c r="BM215" s="48">
        <v>0</v>
      </c>
      <c r="BP215" s="48">
        <v>501908.25</v>
      </c>
      <c r="BQ215" s="45" t="s">
        <v>2</v>
      </c>
      <c r="BR215" s="45" t="s">
        <v>521</v>
      </c>
      <c r="BS215" s="45" t="s">
        <v>1659</v>
      </c>
      <c r="BT215" s="45" t="s">
        <v>1112</v>
      </c>
      <c r="BU215" s="45" t="s">
        <v>84</v>
      </c>
      <c r="BW215" s="48">
        <v>0</v>
      </c>
    </row>
    <row r="216" spans="1:75" x14ac:dyDescent="0.3">
      <c r="A216" s="45" t="s">
        <v>1305</v>
      </c>
      <c r="B216" s="45" t="s">
        <v>1559</v>
      </c>
      <c r="C216" s="45" t="s">
        <v>145</v>
      </c>
      <c r="D216" s="45" t="s">
        <v>145</v>
      </c>
      <c r="E216" s="45" t="s">
        <v>2</v>
      </c>
      <c r="F216" s="45"/>
      <c r="H216" s="1">
        <v>2335427</v>
      </c>
      <c r="I216" s="2" t="s">
        <v>4</v>
      </c>
      <c r="J216" s="2" t="s">
        <v>548</v>
      </c>
      <c r="K216" s="2" t="s">
        <v>850</v>
      </c>
      <c r="L216" s="45" t="s">
        <v>1129</v>
      </c>
      <c r="M216" s="2" t="s">
        <v>110</v>
      </c>
      <c r="O216" s="48">
        <v>0</v>
      </c>
      <c r="R216" s="48">
        <v>0</v>
      </c>
      <c r="S216" s="45" t="s">
        <v>2</v>
      </c>
      <c r="T216" s="45" t="s">
        <v>539</v>
      </c>
      <c r="U216" s="45" t="s">
        <v>835</v>
      </c>
      <c r="V216" s="45" t="s">
        <v>1123</v>
      </c>
      <c r="W216" s="45" t="s">
        <v>103</v>
      </c>
      <c r="Y216" s="48">
        <v>0</v>
      </c>
      <c r="AB216" s="48">
        <v>0</v>
      </c>
      <c r="AC216" s="45" t="s">
        <v>1</v>
      </c>
      <c r="AD216" s="45" t="s">
        <v>531</v>
      </c>
      <c r="AE216" s="45" t="s">
        <v>824</v>
      </c>
      <c r="AF216" s="45" t="s">
        <v>145</v>
      </c>
      <c r="AG216" s="45" t="s">
        <v>145</v>
      </c>
      <c r="AI216" s="48">
        <v>0</v>
      </c>
      <c r="AL216" s="48">
        <v>0</v>
      </c>
      <c r="AM216" s="45" t="s">
        <v>1</v>
      </c>
      <c r="AN216" s="45" t="s">
        <v>527</v>
      </c>
      <c r="AO216" s="45" t="s">
        <v>1680</v>
      </c>
      <c r="AP216" s="45" t="s">
        <v>1246</v>
      </c>
      <c r="AQ216" s="45" t="s">
        <v>139</v>
      </c>
      <c r="AS216" s="48">
        <v>0</v>
      </c>
      <c r="AV216" s="48">
        <v>324125</v>
      </c>
      <c r="AW216" s="45" t="s">
        <v>2</v>
      </c>
      <c r="AX216" s="45" t="s">
        <v>2714</v>
      </c>
      <c r="AY216" s="45" t="s">
        <v>2756</v>
      </c>
      <c r="AZ216" s="45" t="s">
        <v>1112</v>
      </c>
      <c r="BA216" s="45" t="s">
        <v>84</v>
      </c>
      <c r="BC216" s="48">
        <v>0</v>
      </c>
      <c r="BF216" s="48">
        <v>1157396</v>
      </c>
      <c r="BG216" s="45" t="s">
        <v>2</v>
      </c>
      <c r="BH216" s="45" t="s">
        <v>1334</v>
      </c>
      <c r="BI216" s="45" t="s">
        <v>801</v>
      </c>
      <c r="BJ216" s="45" t="s">
        <v>1107</v>
      </c>
      <c r="BK216" s="45" t="s">
        <v>85</v>
      </c>
      <c r="BM216" s="48">
        <v>0</v>
      </c>
      <c r="BP216" s="48">
        <v>0</v>
      </c>
      <c r="BQ216" s="45" t="s">
        <v>2</v>
      </c>
      <c r="BR216" s="45" t="s">
        <v>521</v>
      </c>
      <c r="BS216" s="45" t="s">
        <v>1657</v>
      </c>
      <c r="BT216" s="45" t="s">
        <v>2135</v>
      </c>
      <c r="BU216" s="45" t="s">
        <v>320</v>
      </c>
      <c r="BW216" s="48">
        <v>0</v>
      </c>
    </row>
    <row r="217" spans="1:75" x14ac:dyDescent="0.3">
      <c r="A217" s="45" t="s">
        <v>1305</v>
      </c>
      <c r="B217" s="45" t="s">
        <v>1560</v>
      </c>
      <c r="C217" s="45" t="s">
        <v>145</v>
      </c>
      <c r="D217" s="45" t="s">
        <v>145</v>
      </c>
      <c r="E217" s="45" t="s">
        <v>4</v>
      </c>
      <c r="F217" s="45"/>
      <c r="H217" s="1">
        <v>16523375</v>
      </c>
      <c r="I217" s="2" t="s">
        <v>4</v>
      </c>
      <c r="J217" s="2" t="s">
        <v>549</v>
      </c>
      <c r="K217" s="2" t="s">
        <v>851</v>
      </c>
      <c r="L217" s="45" t="s">
        <v>1130</v>
      </c>
      <c r="M217" s="2" t="s">
        <v>111</v>
      </c>
      <c r="O217" s="48">
        <v>0</v>
      </c>
      <c r="R217" s="48">
        <v>0</v>
      </c>
      <c r="S217" s="45" t="s">
        <v>1</v>
      </c>
      <c r="T217" s="45" t="s">
        <v>539</v>
      </c>
      <c r="U217" s="45" t="s">
        <v>835</v>
      </c>
      <c r="V217" s="45" t="s">
        <v>2378</v>
      </c>
      <c r="W217" s="45" t="s">
        <v>103</v>
      </c>
      <c r="Y217" s="48">
        <v>0</v>
      </c>
      <c r="AB217" s="48">
        <v>0</v>
      </c>
      <c r="AC217" s="45" t="s">
        <v>2</v>
      </c>
      <c r="AD217" s="45" t="s">
        <v>2493</v>
      </c>
      <c r="AE217" s="45" t="s">
        <v>825</v>
      </c>
      <c r="AF217" s="45" t="s">
        <v>1120</v>
      </c>
      <c r="AG217" s="45" t="s">
        <v>97</v>
      </c>
      <c r="AI217" s="48">
        <v>0</v>
      </c>
      <c r="AL217" s="48">
        <v>379205</v>
      </c>
      <c r="AM217" s="45" t="s">
        <v>1</v>
      </c>
      <c r="AN217" s="45" t="s">
        <v>528</v>
      </c>
      <c r="AO217" s="45" t="s">
        <v>1679</v>
      </c>
      <c r="AP217" s="45" t="s">
        <v>1246</v>
      </c>
      <c r="AQ217" s="45" t="s">
        <v>91</v>
      </c>
      <c r="AS217" s="48">
        <v>0</v>
      </c>
      <c r="AV217" s="48">
        <v>0</v>
      </c>
      <c r="AW217" s="45" t="s">
        <v>2</v>
      </c>
      <c r="AX217" s="45" t="s">
        <v>2714</v>
      </c>
      <c r="AY217" s="45" t="s">
        <v>2757</v>
      </c>
      <c r="AZ217" s="45" t="s">
        <v>2135</v>
      </c>
      <c r="BA217" s="45" t="s">
        <v>320</v>
      </c>
      <c r="BC217" s="48">
        <v>0</v>
      </c>
      <c r="BF217" s="48">
        <v>343125</v>
      </c>
      <c r="BG217" s="45" t="s">
        <v>1</v>
      </c>
      <c r="BH217" s="45" t="s">
        <v>1335</v>
      </c>
      <c r="BI217" s="45" t="s">
        <v>1669</v>
      </c>
      <c r="BJ217" s="45" t="s">
        <v>2370</v>
      </c>
      <c r="BK217" s="45" t="s">
        <v>322</v>
      </c>
      <c r="BM217" s="48">
        <v>0</v>
      </c>
      <c r="BP217" s="48">
        <v>0</v>
      </c>
      <c r="BQ217" s="45" t="s">
        <v>2</v>
      </c>
      <c r="BR217" s="45" t="s">
        <v>521</v>
      </c>
      <c r="BS217" s="45" t="s">
        <v>1658</v>
      </c>
      <c r="BT217" s="45" t="s">
        <v>2135</v>
      </c>
      <c r="BU217" s="45" t="s">
        <v>359</v>
      </c>
      <c r="BW217" s="48">
        <v>0</v>
      </c>
    </row>
    <row r="218" spans="1:75" x14ac:dyDescent="0.3">
      <c r="A218" s="45" t="s">
        <v>1305</v>
      </c>
      <c r="B218" s="45" t="s">
        <v>751</v>
      </c>
      <c r="C218" s="45" t="s">
        <v>1086</v>
      </c>
      <c r="D218" s="45" t="s">
        <v>37</v>
      </c>
      <c r="E218" s="45" t="s">
        <v>3</v>
      </c>
      <c r="F218" s="45"/>
      <c r="H218" s="1">
        <v>0</v>
      </c>
      <c r="I218" s="2" t="s">
        <v>4</v>
      </c>
      <c r="J218" s="2" t="s">
        <v>549</v>
      </c>
      <c r="K218" s="2" t="s">
        <v>852</v>
      </c>
      <c r="L218" s="45" t="s">
        <v>1129</v>
      </c>
      <c r="M218" s="2" t="s">
        <v>111</v>
      </c>
      <c r="O218" s="48">
        <v>0</v>
      </c>
      <c r="R218" s="48">
        <v>0</v>
      </c>
      <c r="S218" s="45" t="s">
        <v>2</v>
      </c>
      <c r="T218" s="45" t="s">
        <v>540</v>
      </c>
      <c r="U218" s="45" t="s">
        <v>836</v>
      </c>
      <c r="V218" s="45" t="s">
        <v>1123</v>
      </c>
      <c r="W218" s="45" t="s">
        <v>104</v>
      </c>
      <c r="Y218" s="48">
        <v>0</v>
      </c>
      <c r="AB218" s="48">
        <v>1350000</v>
      </c>
      <c r="AC218" s="45" t="s">
        <v>4</v>
      </c>
      <c r="AD218" s="45" t="s">
        <v>533</v>
      </c>
      <c r="AE218" s="45" t="s">
        <v>826</v>
      </c>
      <c r="AF218" s="45" t="s">
        <v>1121</v>
      </c>
      <c r="AG218" s="45" t="s">
        <v>98</v>
      </c>
      <c r="AI218" s="48">
        <v>0</v>
      </c>
      <c r="AL218" s="48">
        <v>300000</v>
      </c>
      <c r="AM218" s="45" t="s">
        <v>2</v>
      </c>
      <c r="AN218" s="45" t="s">
        <v>528</v>
      </c>
      <c r="AO218" s="45" t="s">
        <v>815</v>
      </c>
      <c r="AP218" s="45" t="s">
        <v>1119</v>
      </c>
      <c r="AQ218" s="45" t="s">
        <v>91</v>
      </c>
      <c r="AS218" s="48">
        <v>0</v>
      </c>
      <c r="AV218" s="48">
        <v>2466253</v>
      </c>
      <c r="AW218" s="45" t="s">
        <v>1</v>
      </c>
      <c r="AX218" s="45" t="s">
        <v>1332</v>
      </c>
      <c r="AY218" s="45" t="s">
        <v>1661</v>
      </c>
      <c r="AZ218" s="45" t="s">
        <v>2095</v>
      </c>
      <c r="BA218" s="45" t="s">
        <v>145</v>
      </c>
      <c r="BC218" s="48">
        <v>0</v>
      </c>
      <c r="BF218" s="48">
        <v>343120</v>
      </c>
      <c r="BG218" s="45" t="s">
        <v>1</v>
      </c>
      <c r="BH218" s="45" t="s">
        <v>1335</v>
      </c>
      <c r="BI218" s="45" t="s">
        <v>1669</v>
      </c>
      <c r="BJ218" s="45" t="s">
        <v>2371</v>
      </c>
      <c r="BK218" s="45" t="s">
        <v>322</v>
      </c>
      <c r="BM218" s="48">
        <v>0</v>
      </c>
      <c r="BP218" s="48">
        <v>6466253</v>
      </c>
      <c r="BQ218" s="45" t="s">
        <v>1</v>
      </c>
      <c r="BR218" s="45" t="s">
        <v>1332</v>
      </c>
      <c r="BS218" s="45" t="s">
        <v>1661</v>
      </c>
      <c r="BT218" s="45" t="s">
        <v>2095</v>
      </c>
      <c r="BU218" s="45" t="s">
        <v>145</v>
      </c>
      <c r="BW218" s="48">
        <v>0</v>
      </c>
    </row>
    <row r="219" spans="1:75" x14ac:dyDescent="0.3">
      <c r="A219" s="45" t="s">
        <v>1305</v>
      </c>
      <c r="B219" s="45" t="s">
        <v>1561</v>
      </c>
      <c r="C219" s="45" t="s">
        <v>2111</v>
      </c>
      <c r="D219" s="45" t="s">
        <v>240</v>
      </c>
      <c r="E219" s="45" t="s">
        <v>3</v>
      </c>
      <c r="F219" s="45"/>
      <c r="H219" s="1">
        <v>1000000</v>
      </c>
      <c r="I219" s="2" t="s">
        <v>2</v>
      </c>
      <c r="J219" s="2" t="s">
        <v>550</v>
      </c>
      <c r="K219" s="2" t="s">
        <v>853</v>
      </c>
      <c r="L219" s="45" t="s">
        <v>1131</v>
      </c>
      <c r="M219" s="2" t="s">
        <v>112</v>
      </c>
      <c r="O219" s="48">
        <v>0</v>
      </c>
      <c r="R219" s="48">
        <v>0</v>
      </c>
      <c r="S219" s="45" t="s">
        <v>1</v>
      </c>
      <c r="T219" s="45" t="s">
        <v>541</v>
      </c>
      <c r="U219" s="45" t="s">
        <v>837</v>
      </c>
      <c r="V219" s="45" t="s">
        <v>1249</v>
      </c>
      <c r="W219" s="45" t="s">
        <v>105</v>
      </c>
      <c r="Y219" s="48">
        <v>0</v>
      </c>
      <c r="AB219" s="48">
        <v>8520</v>
      </c>
      <c r="AC219" s="45" t="s">
        <v>2</v>
      </c>
      <c r="AD219" s="45" t="s">
        <v>534</v>
      </c>
      <c r="AE219" s="45" t="s">
        <v>848</v>
      </c>
      <c r="AF219" s="45" t="s">
        <v>1106</v>
      </c>
      <c r="AG219" s="45" t="s">
        <v>34</v>
      </c>
      <c r="AI219" s="48">
        <v>0</v>
      </c>
      <c r="AL219" s="48">
        <v>0</v>
      </c>
      <c r="AM219" s="45" t="s">
        <v>1</v>
      </c>
      <c r="AN219" s="45" t="s">
        <v>528</v>
      </c>
      <c r="AO219" s="45" t="s">
        <v>813</v>
      </c>
      <c r="AP219" s="45" t="s">
        <v>1245</v>
      </c>
      <c r="AQ219" s="45" t="s">
        <v>91</v>
      </c>
      <c r="AS219" s="48">
        <v>0</v>
      </c>
      <c r="AV219" s="48">
        <v>2500000</v>
      </c>
      <c r="AW219" s="45" t="s">
        <v>1</v>
      </c>
      <c r="AX219" s="45" t="s">
        <v>1332</v>
      </c>
      <c r="AY219" s="45" t="s">
        <v>1660</v>
      </c>
      <c r="AZ219" s="45" t="s">
        <v>2095</v>
      </c>
      <c r="BA219" s="45" t="s">
        <v>145</v>
      </c>
      <c r="BC219" s="48">
        <v>0</v>
      </c>
      <c r="BF219" s="48">
        <v>0</v>
      </c>
      <c r="BG219" s="45" t="s">
        <v>2</v>
      </c>
      <c r="BH219" s="45" t="s">
        <v>1335</v>
      </c>
      <c r="BI219" s="45" t="s">
        <v>1669</v>
      </c>
      <c r="BJ219" s="45" t="s">
        <v>2135</v>
      </c>
      <c r="BK219" s="45" t="s">
        <v>322</v>
      </c>
      <c r="BM219" s="48">
        <v>0</v>
      </c>
      <c r="BP219" s="48">
        <v>2500000</v>
      </c>
      <c r="BQ219" s="45" t="s">
        <v>1</v>
      </c>
      <c r="BR219" s="45" t="s">
        <v>1332</v>
      </c>
      <c r="BS219" s="45" t="s">
        <v>1660</v>
      </c>
      <c r="BT219" s="45" t="s">
        <v>2095</v>
      </c>
      <c r="BU219" s="45" t="s">
        <v>145</v>
      </c>
      <c r="BW219" s="48">
        <v>0</v>
      </c>
    </row>
    <row r="220" spans="1:75" x14ac:dyDescent="0.3">
      <c r="A220" s="45" t="s">
        <v>1305</v>
      </c>
      <c r="B220" s="45" t="s">
        <v>1562</v>
      </c>
      <c r="C220" s="45" t="s">
        <v>2112</v>
      </c>
      <c r="D220" s="45" t="s">
        <v>355</v>
      </c>
      <c r="E220" s="45" t="s">
        <v>3</v>
      </c>
      <c r="F220" s="45"/>
      <c r="H220" s="1">
        <v>0</v>
      </c>
      <c r="I220" s="2" t="s">
        <v>1</v>
      </c>
      <c r="J220" s="2" t="s">
        <v>550</v>
      </c>
      <c r="K220" s="2" t="s">
        <v>853</v>
      </c>
      <c r="L220" s="45" t="s">
        <v>1250</v>
      </c>
      <c r="M220" s="2" t="s">
        <v>112</v>
      </c>
      <c r="O220" s="48">
        <v>0</v>
      </c>
      <c r="R220" s="48">
        <v>0</v>
      </c>
      <c r="S220" s="45" t="s">
        <v>4</v>
      </c>
      <c r="T220" s="45" t="s">
        <v>541</v>
      </c>
      <c r="U220" s="45" t="s">
        <v>838</v>
      </c>
      <c r="V220" s="45" t="s">
        <v>1121</v>
      </c>
      <c r="W220" s="45" t="s">
        <v>106</v>
      </c>
      <c r="Y220" s="48">
        <v>0</v>
      </c>
      <c r="AB220" s="48">
        <v>0</v>
      </c>
      <c r="AC220" s="45" t="s">
        <v>2</v>
      </c>
      <c r="AD220" s="45" t="s">
        <v>534</v>
      </c>
      <c r="AE220" s="45" t="s">
        <v>827</v>
      </c>
      <c r="AF220" s="45" t="s">
        <v>1122</v>
      </c>
      <c r="AG220" s="45" t="s">
        <v>98</v>
      </c>
      <c r="AI220" s="48">
        <v>0</v>
      </c>
      <c r="AL220" s="48">
        <v>0</v>
      </c>
      <c r="AM220" s="45" t="s">
        <v>2</v>
      </c>
      <c r="AN220" s="45" t="s">
        <v>528</v>
      </c>
      <c r="AO220" s="45" t="s">
        <v>814</v>
      </c>
      <c r="AP220" s="45" t="s">
        <v>1118</v>
      </c>
      <c r="AQ220" s="45" t="s">
        <v>91</v>
      </c>
      <c r="AS220" s="48">
        <v>0</v>
      </c>
      <c r="AV220" s="48">
        <v>0</v>
      </c>
      <c r="AW220" s="45" t="s">
        <v>3</v>
      </c>
      <c r="AX220" s="45" t="s">
        <v>2708</v>
      </c>
      <c r="AY220" s="45" t="s">
        <v>800</v>
      </c>
      <c r="AZ220" s="45" t="s">
        <v>1047</v>
      </c>
      <c r="BA220" s="45" t="s">
        <v>82</v>
      </c>
      <c r="BC220" s="48">
        <v>0</v>
      </c>
      <c r="BF220" s="48">
        <v>4</v>
      </c>
      <c r="BG220" s="45" t="s">
        <v>1</v>
      </c>
      <c r="BH220" s="45" t="s">
        <v>1340</v>
      </c>
      <c r="BI220" s="45" t="s">
        <v>806</v>
      </c>
      <c r="BJ220" s="45" t="s">
        <v>1241</v>
      </c>
      <c r="BK220" s="45" t="s">
        <v>87</v>
      </c>
      <c r="BM220" s="48">
        <v>27630.19</v>
      </c>
      <c r="BP220" s="48">
        <v>386460</v>
      </c>
      <c r="BQ220" s="45" t="s">
        <v>1</v>
      </c>
      <c r="BR220" s="45" t="s">
        <v>649</v>
      </c>
      <c r="BS220" s="45" t="s">
        <v>1662</v>
      </c>
      <c r="BT220" s="45" t="s">
        <v>2079</v>
      </c>
      <c r="BU220" s="45" t="s">
        <v>145</v>
      </c>
      <c r="BW220" s="48">
        <v>0</v>
      </c>
    </row>
    <row r="221" spans="1:75" x14ac:dyDescent="0.3">
      <c r="A221" s="45" t="s">
        <v>1305</v>
      </c>
      <c r="B221" s="45" t="s">
        <v>2982</v>
      </c>
      <c r="C221" s="45" t="s">
        <v>1081</v>
      </c>
      <c r="D221" s="45" t="s">
        <v>39</v>
      </c>
      <c r="E221" s="45" t="s">
        <v>2</v>
      </c>
      <c r="F221" s="45"/>
      <c r="H221" s="1">
        <v>0</v>
      </c>
      <c r="I221" s="2" t="s">
        <v>1</v>
      </c>
      <c r="J221" s="2" t="s">
        <v>550</v>
      </c>
      <c r="K221" s="2" t="s">
        <v>854</v>
      </c>
      <c r="L221" s="45" t="s">
        <v>1251</v>
      </c>
      <c r="M221" s="2" t="s">
        <v>112</v>
      </c>
      <c r="O221" s="48">
        <v>23077.599999999999</v>
      </c>
      <c r="R221" s="48">
        <v>2000000</v>
      </c>
      <c r="S221" s="45" t="s">
        <v>1</v>
      </c>
      <c r="T221" s="45" t="s">
        <v>542</v>
      </c>
      <c r="U221" s="45" t="s">
        <v>839</v>
      </c>
      <c r="V221" s="45" t="s">
        <v>1248</v>
      </c>
      <c r="W221" s="45" t="s">
        <v>101</v>
      </c>
      <c r="Y221" s="48">
        <v>0</v>
      </c>
      <c r="AB221" s="48">
        <v>417608</v>
      </c>
      <c r="AC221" s="45" t="s">
        <v>2</v>
      </c>
      <c r="AD221" s="45" t="s">
        <v>535</v>
      </c>
      <c r="AE221" s="45" t="s">
        <v>828</v>
      </c>
      <c r="AF221" s="45" t="s">
        <v>1123</v>
      </c>
      <c r="AG221" s="45" t="s">
        <v>99</v>
      </c>
      <c r="AI221" s="48">
        <v>0</v>
      </c>
      <c r="AL221" s="48">
        <v>2748435</v>
      </c>
      <c r="AM221" s="45" t="s">
        <v>1</v>
      </c>
      <c r="AN221" s="45" t="s">
        <v>529</v>
      </c>
      <c r="AO221" s="45" t="s">
        <v>816</v>
      </c>
      <c r="AP221" s="45" t="s">
        <v>1245</v>
      </c>
      <c r="AQ221" s="45" t="s">
        <v>92</v>
      </c>
      <c r="AS221" s="48">
        <v>0</v>
      </c>
      <c r="AV221" s="48">
        <v>0</v>
      </c>
      <c r="AW221" s="45" t="s">
        <v>2</v>
      </c>
      <c r="AX221" s="45" t="s">
        <v>2708</v>
      </c>
      <c r="AY221" s="45" t="s">
        <v>2540</v>
      </c>
      <c r="AZ221" s="45" t="s">
        <v>2603</v>
      </c>
      <c r="BA221" s="45" t="s">
        <v>28</v>
      </c>
      <c r="BC221" s="48">
        <v>0</v>
      </c>
      <c r="BF221" s="48">
        <v>1734569</v>
      </c>
      <c r="BG221" s="45" t="s">
        <v>1</v>
      </c>
      <c r="BH221" s="45" t="s">
        <v>1340</v>
      </c>
      <c r="BI221" s="45" t="s">
        <v>805</v>
      </c>
      <c r="BJ221" s="45" t="s">
        <v>1242</v>
      </c>
      <c r="BK221" s="45" t="s">
        <v>89</v>
      </c>
      <c r="BM221" s="48">
        <v>0</v>
      </c>
      <c r="BP221" s="48">
        <v>1267100.6000000001</v>
      </c>
      <c r="BQ221" s="45" t="s">
        <v>1</v>
      </c>
      <c r="BR221" s="45" t="s">
        <v>2645</v>
      </c>
      <c r="BS221" s="45" t="s">
        <v>1664</v>
      </c>
      <c r="BT221" s="45" t="s">
        <v>2359</v>
      </c>
      <c r="BU221" s="45" t="s">
        <v>321</v>
      </c>
      <c r="BW221" s="48">
        <v>0</v>
      </c>
    </row>
    <row r="222" spans="1:75" x14ac:dyDescent="0.3">
      <c r="A222" s="45" t="s">
        <v>1305</v>
      </c>
      <c r="B222" s="45" t="s">
        <v>2983</v>
      </c>
      <c r="C222" s="45" t="s">
        <v>1087</v>
      </c>
      <c r="D222" s="45" t="s">
        <v>38</v>
      </c>
      <c r="E222" s="45" t="s">
        <v>2</v>
      </c>
      <c r="F222" s="45"/>
      <c r="H222" s="1">
        <v>0</v>
      </c>
      <c r="I222" s="2" t="s">
        <v>1</v>
      </c>
      <c r="J222" s="2" t="s">
        <v>550</v>
      </c>
      <c r="K222" s="2" t="s">
        <v>855</v>
      </c>
      <c r="L222" s="45" t="s">
        <v>1252</v>
      </c>
      <c r="M222" s="2" t="s">
        <v>112</v>
      </c>
      <c r="O222" s="48">
        <v>13684.27</v>
      </c>
      <c r="R222" s="48">
        <v>2723703</v>
      </c>
      <c r="S222" s="45" t="s">
        <v>2</v>
      </c>
      <c r="T222" s="45" t="s">
        <v>542</v>
      </c>
      <c r="U222" s="45" t="s">
        <v>840</v>
      </c>
      <c r="V222" s="45" t="s">
        <v>1123</v>
      </c>
      <c r="W222" s="45" t="s">
        <v>101</v>
      </c>
      <c r="Y222" s="48">
        <v>0</v>
      </c>
      <c r="AB222" s="48">
        <v>537517</v>
      </c>
      <c r="AC222" s="45" t="s">
        <v>2</v>
      </c>
      <c r="AD222" s="45" t="s">
        <v>535</v>
      </c>
      <c r="AE222" s="45" t="s">
        <v>829</v>
      </c>
      <c r="AF222" s="45" t="s">
        <v>1124</v>
      </c>
      <c r="AG222" s="45" t="s">
        <v>99</v>
      </c>
      <c r="AI222" s="48">
        <v>0</v>
      </c>
      <c r="AL222" s="48">
        <v>1094424</v>
      </c>
      <c r="AM222" s="45" t="s">
        <v>1</v>
      </c>
      <c r="AN222" s="45" t="s">
        <v>529</v>
      </c>
      <c r="AO222" s="45" t="s">
        <v>816</v>
      </c>
      <c r="AP222" s="45" t="s">
        <v>1246</v>
      </c>
      <c r="AQ222" s="45" t="s">
        <v>92</v>
      </c>
      <c r="AS222" s="48">
        <v>0</v>
      </c>
      <c r="AV222" s="48">
        <v>1500000</v>
      </c>
      <c r="AW222" s="45" t="s">
        <v>2</v>
      </c>
      <c r="AX222" s="45" t="s">
        <v>649</v>
      </c>
      <c r="AY222" s="45" t="s">
        <v>2758</v>
      </c>
      <c r="AZ222" s="45" t="s">
        <v>2137</v>
      </c>
      <c r="BA222" s="45" t="s">
        <v>321</v>
      </c>
      <c r="BC222" s="48">
        <v>0</v>
      </c>
      <c r="BF222" s="48">
        <v>1435483</v>
      </c>
      <c r="BG222" s="45" t="s">
        <v>1</v>
      </c>
      <c r="BH222" s="45" t="s">
        <v>1340</v>
      </c>
      <c r="BI222" s="45" t="s">
        <v>806</v>
      </c>
      <c r="BJ222" s="45" t="s">
        <v>1242</v>
      </c>
      <c r="BK222" s="45" t="s">
        <v>87</v>
      </c>
      <c r="BM222" s="48">
        <v>0</v>
      </c>
      <c r="BP222" s="48">
        <v>155725.6</v>
      </c>
      <c r="BQ222" s="45" t="s">
        <v>2</v>
      </c>
      <c r="BR222" s="45" t="s">
        <v>2645</v>
      </c>
      <c r="BS222" s="45" t="s">
        <v>1665</v>
      </c>
      <c r="BT222" s="45" t="s">
        <v>2136</v>
      </c>
      <c r="BU222" s="45" t="s">
        <v>335</v>
      </c>
      <c r="BW222" s="48">
        <v>0</v>
      </c>
    </row>
    <row r="223" spans="1:75" x14ac:dyDescent="0.3">
      <c r="A223" s="45" t="s">
        <v>1305</v>
      </c>
      <c r="B223" s="45" t="s">
        <v>2983</v>
      </c>
      <c r="C223" s="45" t="s">
        <v>1087</v>
      </c>
      <c r="D223" s="45" t="s">
        <v>37</v>
      </c>
      <c r="E223" s="45" t="s">
        <v>2</v>
      </c>
      <c r="F223" s="45"/>
      <c r="H223" s="1">
        <v>1306911</v>
      </c>
      <c r="I223" s="2" t="s">
        <v>4</v>
      </c>
      <c r="J223" s="2" t="s">
        <v>551</v>
      </c>
      <c r="K223" s="2" t="s">
        <v>856</v>
      </c>
      <c r="L223" s="45" t="s">
        <v>1132</v>
      </c>
      <c r="M223" s="2" t="s">
        <v>113</v>
      </c>
      <c r="O223" s="48">
        <v>80999.100000000006</v>
      </c>
      <c r="R223" s="48">
        <v>0</v>
      </c>
      <c r="S223" s="45" t="s">
        <v>1</v>
      </c>
      <c r="T223" s="45" t="s">
        <v>542</v>
      </c>
      <c r="U223" s="45" t="s">
        <v>841</v>
      </c>
      <c r="V223" s="45" t="s">
        <v>1247</v>
      </c>
      <c r="W223" s="45" t="s">
        <v>101</v>
      </c>
      <c r="Y223" s="48">
        <v>0</v>
      </c>
      <c r="AB223" s="48">
        <v>0</v>
      </c>
      <c r="AC223" s="45" t="s">
        <v>2</v>
      </c>
      <c r="AD223" s="45" t="s">
        <v>2494</v>
      </c>
      <c r="AE223" s="45" t="s">
        <v>831</v>
      </c>
      <c r="AF223" s="45" t="s">
        <v>1126</v>
      </c>
      <c r="AG223" s="45" t="s">
        <v>101</v>
      </c>
      <c r="AI223" s="48">
        <v>0</v>
      </c>
      <c r="AL223" s="48">
        <v>1004516</v>
      </c>
      <c r="AM223" s="45" t="s">
        <v>2</v>
      </c>
      <c r="AN223" s="45" t="s">
        <v>529</v>
      </c>
      <c r="AO223" s="45" t="s">
        <v>817</v>
      </c>
      <c r="AP223" s="45" t="s">
        <v>1119</v>
      </c>
      <c r="AQ223" s="45" t="s">
        <v>92</v>
      </c>
      <c r="AS223" s="48">
        <v>0</v>
      </c>
      <c r="AV223" s="48">
        <v>850000</v>
      </c>
      <c r="AW223" s="45" t="s">
        <v>1</v>
      </c>
      <c r="AX223" s="45" t="s">
        <v>1338</v>
      </c>
      <c r="AY223" s="45" t="s">
        <v>1673</v>
      </c>
      <c r="AZ223" s="45" t="s">
        <v>2372</v>
      </c>
      <c r="BA223" s="45" t="s">
        <v>249</v>
      </c>
      <c r="BC223" s="48">
        <v>0</v>
      </c>
      <c r="BF223" s="48">
        <v>464555</v>
      </c>
      <c r="BG223" s="45" t="s">
        <v>1</v>
      </c>
      <c r="BH223" s="45" t="s">
        <v>1340</v>
      </c>
      <c r="BI223" s="45" t="s">
        <v>1675</v>
      </c>
      <c r="BJ223" s="45" t="s">
        <v>1244</v>
      </c>
      <c r="BK223" s="45" t="s">
        <v>89</v>
      </c>
      <c r="BM223" s="48">
        <v>0</v>
      </c>
      <c r="BP223" s="48">
        <v>0</v>
      </c>
      <c r="BQ223" s="45" t="s">
        <v>2</v>
      </c>
      <c r="BR223" s="45" t="s">
        <v>2645</v>
      </c>
      <c r="BS223" s="45" t="s">
        <v>1664</v>
      </c>
      <c r="BT223" s="45" t="s">
        <v>2137</v>
      </c>
      <c r="BU223" s="45" t="s">
        <v>321</v>
      </c>
      <c r="BW223" s="48">
        <v>0</v>
      </c>
    </row>
    <row r="224" spans="1:75" x14ac:dyDescent="0.3">
      <c r="A224" s="45" t="s">
        <v>1305</v>
      </c>
      <c r="B224" s="45" t="s">
        <v>2983</v>
      </c>
      <c r="C224" s="45" t="s">
        <v>1087</v>
      </c>
      <c r="D224" s="45" t="s">
        <v>44</v>
      </c>
      <c r="E224" s="45" t="s">
        <v>2</v>
      </c>
      <c r="F224" s="45"/>
      <c r="H224" s="1">
        <v>500000</v>
      </c>
      <c r="I224" s="2" t="s">
        <v>2</v>
      </c>
      <c r="J224" s="2" t="s">
        <v>552</v>
      </c>
      <c r="K224" s="2" t="s">
        <v>857</v>
      </c>
      <c r="L224" s="45" t="s">
        <v>1133</v>
      </c>
      <c r="M224" s="2" t="s">
        <v>114</v>
      </c>
      <c r="O224" s="48">
        <v>10324.620000000001</v>
      </c>
      <c r="R224" s="48">
        <v>4564207</v>
      </c>
      <c r="S224" s="45" t="s">
        <v>1</v>
      </c>
      <c r="T224" s="45" t="s">
        <v>543</v>
      </c>
      <c r="U224" s="45" t="s">
        <v>842</v>
      </c>
      <c r="V224" s="45" t="s">
        <v>1248</v>
      </c>
      <c r="W224" s="45" t="s">
        <v>100</v>
      </c>
      <c r="Y224" s="48">
        <v>0</v>
      </c>
      <c r="AB224" s="48">
        <v>186534</v>
      </c>
      <c r="AC224" s="45" t="s">
        <v>1</v>
      </c>
      <c r="AD224" s="45" t="s">
        <v>538</v>
      </c>
      <c r="AE224" s="45" t="s">
        <v>832</v>
      </c>
      <c r="AF224" s="45" t="s">
        <v>1247</v>
      </c>
      <c r="AG224" s="45" t="s">
        <v>102</v>
      </c>
      <c r="AI224" s="48">
        <v>0</v>
      </c>
      <c r="AL224" s="48">
        <v>0</v>
      </c>
      <c r="AM224" s="45" t="s">
        <v>2</v>
      </c>
      <c r="AN224" s="45" t="s">
        <v>2628</v>
      </c>
      <c r="AO224" s="45" t="s">
        <v>818</v>
      </c>
      <c r="AP224" s="45" t="s">
        <v>1119</v>
      </c>
      <c r="AQ224" s="45" t="s">
        <v>93</v>
      </c>
      <c r="AS224" s="48">
        <v>0</v>
      </c>
      <c r="AV224" s="48">
        <v>0</v>
      </c>
      <c r="AW224" s="45" t="s">
        <v>1</v>
      </c>
      <c r="AX224" s="45" t="s">
        <v>1338</v>
      </c>
      <c r="AY224" s="45" t="s">
        <v>1672</v>
      </c>
      <c r="AZ224" s="45" t="s">
        <v>2372</v>
      </c>
      <c r="BA224" s="45" t="s">
        <v>248</v>
      </c>
      <c r="BC224" s="48">
        <v>0</v>
      </c>
      <c r="BF224" s="48">
        <v>3000662</v>
      </c>
      <c r="BG224" s="45" t="s">
        <v>2</v>
      </c>
      <c r="BH224" s="45" t="s">
        <v>1340</v>
      </c>
      <c r="BI224" s="45" t="s">
        <v>804</v>
      </c>
      <c r="BJ224" s="45" t="s">
        <v>1114</v>
      </c>
      <c r="BK224" s="45" t="s">
        <v>89</v>
      </c>
      <c r="BM224" s="48">
        <v>0</v>
      </c>
      <c r="BP224" s="48">
        <v>0</v>
      </c>
      <c r="BQ224" s="45" t="s">
        <v>2</v>
      </c>
      <c r="BR224" s="45" t="s">
        <v>2645</v>
      </c>
      <c r="BS224" s="45" t="s">
        <v>1664</v>
      </c>
      <c r="BT224" s="45" t="s">
        <v>2137</v>
      </c>
      <c r="BU224" s="45" t="s">
        <v>321</v>
      </c>
      <c r="BW224" s="48">
        <v>0</v>
      </c>
    </row>
    <row r="225" spans="1:75" x14ac:dyDescent="0.3">
      <c r="A225" s="45" t="s">
        <v>1305</v>
      </c>
      <c r="B225" s="45" t="s">
        <v>2983</v>
      </c>
      <c r="C225" s="45" t="s">
        <v>1087</v>
      </c>
      <c r="D225" s="45" t="s">
        <v>39</v>
      </c>
      <c r="E225" s="45" t="s">
        <v>2</v>
      </c>
      <c r="F225" s="45"/>
      <c r="H225" s="1">
        <v>0</v>
      </c>
      <c r="I225" s="2" t="s">
        <v>2</v>
      </c>
      <c r="J225" s="2" t="s">
        <v>553</v>
      </c>
      <c r="K225" s="2" t="s">
        <v>858</v>
      </c>
      <c r="L225" s="45" t="s">
        <v>1134</v>
      </c>
      <c r="M225" s="2" t="s">
        <v>115</v>
      </c>
      <c r="O225" s="48">
        <v>12421.18</v>
      </c>
      <c r="R225" s="48">
        <v>9000000</v>
      </c>
      <c r="S225" s="45" t="s">
        <v>2</v>
      </c>
      <c r="T225" s="45" t="s">
        <v>543</v>
      </c>
      <c r="U225" s="45" t="s">
        <v>842</v>
      </c>
      <c r="V225" s="45" t="s">
        <v>1123</v>
      </c>
      <c r="W225" s="45" t="s">
        <v>100</v>
      </c>
      <c r="Y225" s="48">
        <v>0</v>
      </c>
      <c r="AB225" s="48">
        <v>605037</v>
      </c>
      <c r="AC225" s="45" t="s">
        <v>1</v>
      </c>
      <c r="AD225" s="45" t="s">
        <v>538</v>
      </c>
      <c r="AE225" s="45" t="s">
        <v>833</v>
      </c>
      <c r="AF225" s="45" t="s">
        <v>1248</v>
      </c>
      <c r="AG225" s="45" t="s">
        <v>102</v>
      </c>
      <c r="AI225" s="48">
        <v>0</v>
      </c>
      <c r="AL225" s="48">
        <v>1488580</v>
      </c>
      <c r="AM225" s="45" t="s">
        <v>1</v>
      </c>
      <c r="AN225" s="45" t="s">
        <v>531</v>
      </c>
      <c r="AO225" s="45" t="s">
        <v>819</v>
      </c>
      <c r="AP225" s="45" t="s">
        <v>1245</v>
      </c>
      <c r="AQ225" s="45" t="s">
        <v>94</v>
      </c>
      <c r="AS225" s="48">
        <v>0</v>
      </c>
      <c r="AV225" s="48">
        <v>1157396</v>
      </c>
      <c r="AW225" s="45" t="s">
        <v>2</v>
      </c>
      <c r="AX225" s="45" t="s">
        <v>1334</v>
      </c>
      <c r="AY225" s="45" t="s">
        <v>801</v>
      </c>
      <c r="AZ225" s="45" t="s">
        <v>1107</v>
      </c>
      <c r="BA225" s="45" t="s">
        <v>85</v>
      </c>
      <c r="BC225" s="48">
        <v>0</v>
      </c>
      <c r="BF225" s="48">
        <v>0</v>
      </c>
      <c r="BG225" s="45" t="s">
        <v>1</v>
      </c>
      <c r="BH225" s="45" t="s">
        <v>1340</v>
      </c>
      <c r="BI225" s="45" t="s">
        <v>805</v>
      </c>
      <c r="BJ225" s="45" t="s">
        <v>1241</v>
      </c>
      <c r="BK225" s="45" t="s">
        <v>89</v>
      </c>
      <c r="BM225" s="48">
        <v>0</v>
      </c>
      <c r="BP225" s="48">
        <v>10893880</v>
      </c>
      <c r="BQ225" s="45" t="s">
        <v>1</v>
      </c>
      <c r="BR225" s="45" t="s">
        <v>2645</v>
      </c>
      <c r="BS225" s="45" t="s">
        <v>1663</v>
      </c>
      <c r="BT225" s="45" t="s">
        <v>2079</v>
      </c>
      <c r="BU225" s="45" t="s">
        <v>145</v>
      </c>
      <c r="BW225" s="48">
        <v>0</v>
      </c>
    </row>
    <row r="226" spans="1:75" x14ac:dyDescent="0.3">
      <c r="A226" s="45" t="s">
        <v>1305</v>
      </c>
      <c r="B226" s="45" t="s">
        <v>2983</v>
      </c>
      <c r="C226" s="45" t="s">
        <v>1087</v>
      </c>
      <c r="D226" s="45" t="s">
        <v>36</v>
      </c>
      <c r="E226" s="45" t="s">
        <v>2</v>
      </c>
      <c r="F226" s="45"/>
      <c r="H226" s="1">
        <v>3000000</v>
      </c>
      <c r="I226" s="2" t="s">
        <v>2</v>
      </c>
      <c r="J226" s="2" t="s">
        <v>554</v>
      </c>
      <c r="K226" s="2" t="s">
        <v>859</v>
      </c>
      <c r="L226" s="45" t="s">
        <v>1135</v>
      </c>
      <c r="M226" s="2" t="s">
        <v>102</v>
      </c>
      <c r="O226" s="48">
        <v>1019114.85</v>
      </c>
      <c r="R226" s="48">
        <v>0</v>
      </c>
      <c r="S226" s="45" t="s">
        <v>1</v>
      </c>
      <c r="T226" s="45" t="s">
        <v>543</v>
      </c>
      <c r="U226" s="45" t="s">
        <v>843</v>
      </c>
      <c r="V226" s="45" t="s">
        <v>1249</v>
      </c>
      <c r="W226" s="45" t="s">
        <v>100</v>
      </c>
      <c r="Y226" s="48">
        <v>0</v>
      </c>
      <c r="AB226" s="48">
        <v>275000</v>
      </c>
      <c r="AC226" s="45" t="s">
        <v>2</v>
      </c>
      <c r="AD226" s="45" t="s">
        <v>538</v>
      </c>
      <c r="AE226" s="45" t="s">
        <v>834</v>
      </c>
      <c r="AF226" s="45" t="s">
        <v>1123</v>
      </c>
      <c r="AG226" s="45" t="s">
        <v>102</v>
      </c>
      <c r="AI226" s="48">
        <v>0</v>
      </c>
      <c r="AL226" s="48">
        <v>3245127</v>
      </c>
      <c r="AM226" s="45" t="s">
        <v>1</v>
      </c>
      <c r="AN226" s="45" t="s">
        <v>531</v>
      </c>
      <c r="AO226" s="45" t="s">
        <v>820</v>
      </c>
      <c r="AP226" s="45" t="s">
        <v>1245</v>
      </c>
      <c r="AQ226" s="45" t="s">
        <v>95</v>
      </c>
      <c r="AS226" s="48">
        <v>0</v>
      </c>
      <c r="AV226" s="48">
        <v>343125</v>
      </c>
      <c r="AW226" s="45" t="s">
        <v>1</v>
      </c>
      <c r="AX226" s="45" t="s">
        <v>1335</v>
      </c>
      <c r="AY226" s="45" t="s">
        <v>1669</v>
      </c>
      <c r="AZ226" s="45" t="s">
        <v>2370</v>
      </c>
      <c r="BA226" s="45" t="s">
        <v>322</v>
      </c>
      <c r="BC226" s="48">
        <v>0</v>
      </c>
      <c r="BF226" s="48">
        <v>0</v>
      </c>
      <c r="BG226" s="45" t="s">
        <v>1</v>
      </c>
      <c r="BH226" s="45" t="s">
        <v>1340</v>
      </c>
      <c r="BI226" s="45" t="s">
        <v>807</v>
      </c>
      <c r="BJ226" s="45" t="s">
        <v>1243</v>
      </c>
      <c r="BK226" s="45" t="s">
        <v>87</v>
      </c>
      <c r="BM226" s="48">
        <v>0</v>
      </c>
      <c r="BP226" s="48">
        <v>3500000</v>
      </c>
      <c r="BQ226" s="45" t="s">
        <v>1</v>
      </c>
      <c r="BR226" s="45" t="s">
        <v>2645</v>
      </c>
      <c r="BS226" s="45" t="s">
        <v>1670</v>
      </c>
      <c r="BT226" s="45" t="s">
        <v>2359</v>
      </c>
      <c r="BU226" s="45" t="s">
        <v>171</v>
      </c>
      <c r="BW226" s="48">
        <v>0</v>
      </c>
    </row>
    <row r="227" spans="1:75" x14ac:dyDescent="0.3">
      <c r="A227" s="45" t="s">
        <v>1305</v>
      </c>
      <c r="B227" s="45" t="s">
        <v>744</v>
      </c>
      <c r="C227" s="45" t="s">
        <v>1083</v>
      </c>
      <c r="D227" s="45" t="s">
        <v>36</v>
      </c>
      <c r="E227" s="45" t="s">
        <v>2</v>
      </c>
      <c r="F227" s="45"/>
      <c r="H227" s="1">
        <v>8070696</v>
      </c>
      <c r="I227" s="2" t="s">
        <v>2</v>
      </c>
      <c r="J227" s="2" t="s">
        <v>555</v>
      </c>
      <c r="K227" s="2" t="s">
        <v>860</v>
      </c>
      <c r="L227" s="45" t="s">
        <v>1136</v>
      </c>
      <c r="M227" s="2" t="s">
        <v>47</v>
      </c>
      <c r="O227" s="48">
        <v>0</v>
      </c>
      <c r="R227" s="48">
        <v>15000</v>
      </c>
      <c r="S227" s="45" t="s">
        <v>2</v>
      </c>
      <c r="T227" s="45" t="s">
        <v>544</v>
      </c>
      <c r="U227" s="45" t="s">
        <v>844</v>
      </c>
      <c r="V227" s="45" t="s">
        <v>1123</v>
      </c>
      <c r="W227" s="45" t="s">
        <v>107</v>
      </c>
      <c r="Y227" s="48">
        <v>0</v>
      </c>
      <c r="AB227" s="48">
        <v>537782</v>
      </c>
      <c r="AC227" s="45" t="s">
        <v>1</v>
      </c>
      <c r="AD227" s="45" t="s">
        <v>539</v>
      </c>
      <c r="AE227" s="45" t="s">
        <v>835</v>
      </c>
      <c r="AF227" s="45" t="s">
        <v>1247</v>
      </c>
      <c r="AG227" s="45" t="s">
        <v>103</v>
      </c>
      <c r="AI227" s="48">
        <v>0</v>
      </c>
      <c r="AL227" s="48">
        <v>202677</v>
      </c>
      <c r="AM227" s="45" t="s">
        <v>1</v>
      </c>
      <c r="AN227" s="45" t="s">
        <v>531</v>
      </c>
      <c r="AO227" s="45" t="s">
        <v>821</v>
      </c>
      <c r="AP227" s="45" t="s">
        <v>1245</v>
      </c>
      <c r="AQ227" s="45" t="s">
        <v>96</v>
      </c>
      <c r="AS227" s="48">
        <v>0</v>
      </c>
      <c r="AV227" s="48">
        <v>343120</v>
      </c>
      <c r="AW227" s="45" t="s">
        <v>1</v>
      </c>
      <c r="AX227" s="45" t="s">
        <v>1335</v>
      </c>
      <c r="AY227" s="45" t="s">
        <v>1669</v>
      </c>
      <c r="AZ227" s="45" t="s">
        <v>2371</v>
      </c>
      <c r="BA227" s="45" t="s">
        <v>322</v>
      </c>
      <c r="BC227" s="48">
        <v>0</v>
      </c>
      <c r="BF227" s="48">
        <v>0</v>
      </c>
      <c r="BG227" s="45" t="s">
        <v>5</v>
      </c>
      <c r="BH227" s="45" t="s">
        <v>1340</v>
      </c>
      <c r="BI227" s="45" t="s">
        <v>809</v>
      </c>
      <c r="BJ227" s="45" t="s">
        <v>1115</v>
      </c>
      <c r="BK227" s="45" t="s">
        <v>89</v>
      </c>
      <c r="BM227" s="48">
        <v>0</v>
      </c>
      <c r="BP227" s="48">
        <v>0</v>
      </c>
      <c r="BQ227" s="45" t="s">
        <v>1</v>
      </c>
      <c r="BR227" s="45" t="s">
        <v>1338</v>
      </c>
      <c r="BS227" s="45" t="s">
        <v>1672</v>
      </c>
      <c r="BT227" s="45" t="s">
        <v>2372</v>
      </c>
      <c r="BU227" s="45" t="s">
        <v>248</v>
      </c>
      <c r="BW227" s="48">
        <v>0</v>
      </c>
    </row>
    <row r="228" spans="1:75" x14ac:dyDescent="0.3">
      <c r="A228" s="45" t="s">
        <v>1305</v>
      </c>
      <c r="B228" s="45" t="s">
        <v>746</v>
      </c>
      <c r="C228" s="45" t="s">
        <v>1084</v>
      </c>
      <c r="D228" s="45" t="s">
        <v>38</v>
      </c>
      <c r="E228" s="45" t="s">
        <v>2</v>
      </c>
      <c r="F228" s="45"/>
      <c r="H228" s="1">
        <v>4044865</v>
      </c>
      <c r="I228" s="2" t="s">
        <v>2</v>
      </c>
      <c r="J228" s="2" t="s">
        <v>555</v>
      </c>
      <c r="K228" s="2" t="s">
        <v>861</v>
      </c>
      <c r="L228" s="45" t="s">
        <v>1137</v>
      </c>
      <c r="M228" s="2" t="s">
        <v>116</v>
      </c>
      <c r="O228" s="48">
        <v>53030.76</v>
      </c>
      <c r="R228" s="48">
        <v>0</v>
      </c>
      <c r="S228" s="45" t="s">
        <v>1</v>
      </c>
      <c r="T228" s="45" t="s">
        <v>544</v>
      </c>
      <c r="U228" s="45" t="s">
        <v>845</v>
      </c>
      <c r="V228" s="45" t="s">
        <v>1247</v>
      </c>
      <c r="W228" s="45" t="s">
        <v>107</v>
      </c>
      <c r="Y228" s="48">
        <v>2017.74</v>
      </c>
      <c r="AB228" s="48">
        <v>5355134</v>
      </c>
      <c r="AC228" s="45" t="s">
        <v>1</v>
      </c>
      <c r="AD228" s="45" t="s">
        <v>539</v>
      </c>
      <c r="AE228" s="45" t="s">
        <v>835</v>
      </c>
      <c r="AF228" s="45" t="s">
        <v>1248</v>
      </c>
      <c r="AG228" s="45" t="s">
        <v>103</v>
      </c>
      <c r="AI228" s="48">
        <v>0</v>
      </c>
      <c r="AL228" s="48">
        <v>3619625</v>
      </c>
      <c r="AM228" s="45" t="s">
        <v>1</v>
      </c>
      <c r="AN228" s="45" t="s">
        <v>531</v>
      </c>
      <c r="AO228" s="45" t="s">
        <v>819</v>
      </c>
      <c r="AP228" s="45" t="s">
        <v>1246</v>
      </c>
      <c r="AQ228" s="45" t="s">
        <v>94</v>
      </c>
      <c r="AS228" s="48">
        <v>0</v>
      </c>
      <c r="AV228" s="48">
        <v>0</v>
      </c>
      <c r="AW228" s="45" t="s">
        <v>2</v>
      </c>
      <c r="AX228" s="45" t="s">
        <v>1335</v>
      </c>
      <c r="AY228" s="45" t="s">
        <v>1669</v>
      </c>
      <c r="AZ228" s="45" t="s">
        <v>2135</v>
      </c>
      <c r="BA228" s="45" t="s">
        <v>322</v>
      </c>
      <c r="BC228" s="48">
        <v>0</v>
      </c>
      <c r="BF228" s="48">
        <v>0</v>
      </c>
      <c r="BG228" s="45" t="s">
        <v>1</v>
      </c>
      <c r="BH228" s="45" t="s">
        <v>1340</v>
      </c>
      <c r="BI228" s="45" t="s">
        <v>810</v>
      </c>
      <c r="BJ228" s="45" t="s">
        <v>1116</v>
      </c>
      <c r="BK228" s="45" t="s">
        <v>87</v>
      </c>
      <c r="BM228" s="48">
        <v>0</v>
      </c>
      <c r="BP228" s="48">
        <v>0</v>
      </c>
      <c r="BQ228" s="45" t="s">
        <v>1</v>
      </c>
      <c r="BR228" s="45" t="s">
        <v>1338</v>
      </c>
      <c r="BS228" s="45" t="s">
        <v>1673</v>
      </c>
      <c r="BT228" s="45" t="s">
        <v>2372</v>
      </c>
      <c r="BU228" s="45" t="s">
        <v>249</v>
      </c>
      <c r="BW228" s="48">
        <v>0</v>
      </c>
    </row>
    <row r="229" spans="1:75" x14ac:dyDescent="0.3">
      <c r="A229" s="45" t="s">
        <v>1305</v>
      </c>
      <c r="B229" s="45" t="s">
        <v>754</v>
      </c>
      <c r="C229" s="45" t="s">
        <v>1084</v>
      </c>
      <c r="D229" s="45" t="s">
        <v>37</v>
      </c>
      <c r="E229" s="45" t="s">
        <v>2</v>
      </c>
      <c r="F229" s="45"/>
      <c r="H229" s="1">
        <v>0</v>
      </c>
      <c r="I229" s="2" t="s">
        <v>3</v>
      </c>
      <c r="J229" s="2" t="s">
        <v>555</v>
      </c>
      <c r="K229" s="2" t="s">
        <v>862</v>
      </c>
      <c r="L229" s="45" t="s">
        <v>1138</v>
      </c>
      <c r="M229" s="2" t="s">
        <v>47</v>
      </c>
      <c r="O229" s="48">
        <v>173613.53</v>
      </c>
      <c r="R229" s="48">
        <v>0</v>
      </c>
      <c r="S229" s="45" t="s">
        <v>1</v>
      </c>
      <c r="T229" s="45" t="s">
        <v>544</v>
      </c>
      <c r="U229" s="45" t="s">
        <v>846</v>
      </c>
      <c r="V229" s="45" t="s">
        <v>1248</v>
      </c>
      <c r="W229" s="45" t="s">
        <v>107</v>
      </c>
      <c r="Y229" s="48">
        <v>65005.69</v>
      </c>
      <c r="AB229" s="48">
        <v>3500000</v>
      </c>
      <c r="AC229" s="45" t="s">
        <v>1</v>
      </c>
      <c r="AD229" s="45" t="s">
        <v>539</v>
      </c>
      <c r="AE229" s="45" t="s">
        <v>835</v>
      </c>
      <c r="AF229" s="45" t="s">
        <v>1249</v>
      </c>
      <c r="AG229" s="45" t="s">
        <v>103</v>
      </c>
      <c r="AI229" s="48">
        <v>1275.94</v>
      </c>
      <c r="AL229" s="48">
        <v>4000000</v>
      </c>
      <c r="AM229" s="45" t="s">
        <v>1</v>
      </c>
      <c r="AN229" s="45" t="s">
        <v>531</v>
      </c>
      <c r="AO229" s="45" t="s">
        <v>2453</v>
      </c>
      <c r="AP229" s="45" t="s">
        <v>1246</v>
      </c>
      <c r="AQ229" s="45" t="s">
        <v>95</v>
      </c>
      <c r="AS229" s="48">
        <v>0</v>
      </c>
      <c r="AV229" s="48">
        <v>4</v>
      </c>
      <c r="AW229" s="45" t="s">
        <v>1</v>
      </c>
      <c r="AX229" s="45" t="s">
        <v>1340</v>
      </c>
      <c r="AY229" s="45" t="s">
        <v>806</v>
      </c>
      <c r="AZ229" s="45" t="s">
        <v>1241</v>
      </c>
      <c r="BA229" s="45" t="s">
        <v>87</v>
      </c>
      <c r="BC229" s="48">
        <v>0</v>
      </c>
      <c r="BF229" s="48">
        <v>0</v>
      </c>
      <c r="BG229" s="45" t="s">
        <v>2</v>
      </c>
      <c r="BH229" s="45" t="s">
        <v>1340</v>
      </c>
      <c r="BI229" s="45" t="s">
        <v>803</v>
      </c>
      <c r="BJ229" s="45" t="s">
        <v>1114</v>
      </c>
      <c r="BK229" s="45" t="s">
        <v>88</v>
      </c>
      <c r="BM229" s="48">
        <v>0</v>
      </c>
      <c r="BP229" s="48">
        <v>0</v>
      </c>
      <c r="BQ229" s="45" t="s">
        <v>4</v>
      </c>
      <c r="BR229" s="45" t="s">
        <v>1338</v>
      </c>
      <c r="BS229" s="45" t="s">
        <v>1672</v>
      </c>
      <c r="BT229" s="45" t="s">
        <v>2142</v>
      </c>
      <c r="BU229" s="45" t="s">
        <v>248</v>
      </c>
      <c r="BW229" s="48">
        <v>0</v>
      </c>
    </row>
    <row r="230" spans="1:75" x14ac:dyDescent="0.3">
      <c r="A230" s="45" t="s">
        <v>1305</v>
      </c>
      <c r="B230" s="45" t="s">
        <v>747</v>
      </c>
      <c r="C230" s="45" t="s">
        <v>1084</v>
      </c>
      <c r="D230" s="45" t="s">
        <v>39</v>
      </c>
      <c r="E230" s="45" t="s">
        <v>2</v>
      </c>
      <c r="F230" s="45"/>
      <c r="H230" s="1">
        <v>500000</v>
      </c>
      <c r="I230" s="2" t="s">
        <v>2</v>
      </c>
      <c r="J230" s="2" t="s">
        <v>556</v>
      </c>
      <c r="K230" s="2" t="s">
        <v>863</v>
      </c>
      <c r="L230" s="45" t="s">
        <v>1139</v>
      </c>
      <c r="M230" s="2" t="s">
        <v>106</v>
      </c>
      <c r="O230" s="48">
        <v>700382.74</v>
      </c>
      <c r="R230" s="48">
        <v>0</v>
      </c>
      <c r="S230" s="45" t="s">
        <v>2</v>
      </c>
      <c r="T230" s="45" t="s">
        <v>545</v>
      </c>
      <c r="U230" s="45" t="s">
        <v>847</v>
      </c>
      <c r="V230" s="45" t="s">
        <v>1127</v>
      </c>
      <c r="W230" s="45" t="s">
        <v>108</v>
      </c>
      <c r="Y230" s="48">
        <v>0</v>
      </c>
      <c r="AB230" s="48">
        <v>0</v>
      </c>
      <c r="AC230" s="45" t="s">
        <v>2</v>
      </c>
      <c r="AD230" s="45" t="s">
        <v>539</v>
      </c>
      <c r="AE230" s="45" t="s">
        <v>835</v>
      </c>
      <c r="AF230" s="45" t="s">
        <v>1123</v>
      </c>
      <c r="AG230" s="45" t="s">
        <v>103</v>
      </c>
      <c r="AI230" s="48">
        <v>0</v>
      </c>
      <c r="AL230" s="48">
        <v>3200000</v>
      </c>
      <c r="AM230" s="45" t="s">
        <v>1</v>
      </c>
      <c r="AN230" s="45" t="s">
        <v>531</v>
      </c>
      <c r="AO230" s="45" t="s">
        <v>2670</v>
      </c>
      <c r="AP230" s="45" t="s">
        <v>2095</v>
      </c>
      <c r="AQ230" s="45" t="s">
        <v>145</v>
      </c>
      <c r="AS230" s="48">
        <v>0</v>
      </c>
      <c r="AV230" s="48">
        <v>4022333</v>
      </c>
      <c r="AW230" s="45" t="s">
        <v>1</v>
      </c>
      <c r="AX230" s="45" t="s">
        <v>1340</v>
      </c>
      <c r="AY230" s="45" t="s">
        <v>805</v>
      </c>
      <c r="AZ230" s="45" t="s">
        <v>1242</v>
      </c>
      <c r="BA230" s="45" t="s">
        <v>89</v>
      </c>
      <c r="BC230" s="48">
        <v>0</v>
      </c>
      <c r="BF230" s="48">
        <v>1782852</v>
      </c>
      <c r="BG230" s="45" t="s">
        <v>1</v>
      </c>
      <c r="BH230" s="45" t="s">
        <v>525</v>
      </c>
      <c r="BI230" s="45" t="s">
        <v>802</v>
      </c>
      <c r="BJ230" s="45" t="s">
        <v>1242</v>
      </c>
      <c r="BK230" s="45" t="s">
        <v>47</v>
      </c>
      <c r="BM230" s="48">
        <v>0</v>
      </c>
      <c r="BP230" s="48">
        <v>0</v>
      </c>
      <c r="BQ230" s="45" t="s">
        <v>2</v>
      </c>
      <c r="BR230" s="45" t="s">
        <v>1334</v>
      </c>
      <c r="BS230" s="45" t="s">
        <v>801</v>
      </c>
      <c r="BT230" s="45" t="s">
        <v>1107</v>
      </c>
      <c r="BU230" s="45" t="s">
        <v>85</v>
      </c>
      <c r="BW230" s="48">
        <v>0</v>
      </c>
    </row>
    <row r="231" spans="1:75" x14ac:dyDescent="0.3">
      <c r="A231" s="45" t="s">
        <v>1305</v>
      </c>
      <c r="B231" s="45" t="s">
        <v>748</v>
      </c>
      <c r="C231" s="45" t="s">
        <v>1084</v>
      </c>
      <c r="D231" s="45" t="s">
        <v>40</v>
      </c>
      <c r="E231" s="45" t="s">
        <v>2</v>
      </c>
      <c r="F231" s="45"/>
      <c r="H231" s="1">
        <v>750000</v>
      </c>
      <c r="I231" s="2" t="s">
        <v>2</v>
      </c>
      <c r="J231" s="2" t="s">
        <v>557</v>
      </c>
      <c r="K231" s="2" t="s">
        <v>864</v>
      </c>
      <c r="L231" s="45" t="s">
        <v>1139</v>
      </c>
      <c r="M231" s="2" t="s">
        <v>117</v>
      </c>
      <c r="O231" s="48">
        <v>612825.72</v>
      </c>
      <c r="R231" s="48">
        <v>835705</v>
      </c>
      <c r="S231" s="45" t="s">
        <v>2</v>
      </c>
      <c r="T231" s="45" t="s">
        <v>546</v>
      </c>
      <c r="U231" s="45" t="s">
        <v>848</v>
      </c>
      <c r="V231" s="45" t="s">
        <v>1106</v>
      </c>
      <c r="W231" s="45" t="s">
        <v>34</v>
      </c>
      <c r="Y231" s="48">
        <v>0</v>
      </c>
      <c r="AB231" s="48">
        <v>0</v>
      </c>
      <c r="AC231" s="45" t="s">
        <v>1</v>
      </c>
      <c r="AD231" s="45" t="s">
        <v>539</v>
      </c>
      <c r="AE231" s="45" t="s">
        <v>835</v>
      </c>
      <c r="AF231" s="45" t="s">
        <v>2378</v>
      </c>
      <c r="AG231" s="45" t="s">
        <v>103</v>
      </c>
      <c r="AI231" s="48">
        <v>0</v>
      </c>
      <c r="AL231" s="48">
        <v>0</v>
      </c>
      <c r="AM231" s="45" t="s">
        <v>1</v>
      </c>
      <c r="AN231" s="45" t="s">
        <v>531</v>
      </c>
      <c r="AO231" s="45" t="s">
        <v>2670</v>
      </c>
      <c r="AP231" s="45" t="s">
        <v>2095</v>
      </c>
      <c r="AQ231" s="45" t="s">
        <v>145</v>
      </c>
      <c r="AS231" s="48">
        <v>0</v>
      </c>
      <c r="AV231" s="48">
        <v>1452007</v>
      </c>
      <c r="AW231" s="45" t="s">
        <v>1</v>
      </c>
      <c r="AX231" s="45" t="s">
        <v>1340</v>
      </c>
      <c r="AY231" s="45" t="s">
        <v>806</v>
      </c>
      <c r="AZ231" s="45" t="s">
        <v>1242</v>
      </c>
      <c r="BA231" s="45" t="s">
        <v>87</v>
      </c>
      <c r="BC231" s="48">
        <v>0</v>
      </c>
      <c r="BF231" s="48">
        <v>3282616</v>
      </c>
      <c r="BG231" s="45" t="s">
        <v>1</v>
      </c>
      <c r="BH231" s="45" t="s">
        <v>525</v>
      </c>
      <c r="BI231" s="45" t="s">
        <v>802</v>
      </c>
      <c r="BJ231" s="45" t="s">
        <v>1244</v>
      </c>
      <c r="BK231" s="45" t="s">
        <v>87</v>
      </c>
      <c r="BM231" s="48">
        <v>0</v>
      </c>
      <c r="BP231" s="48">
        <v>0</v>
      </c>
      <c r="BQ231" s="45" t="s">
        <v>1</v>
      </c>
      <c r="BR231" s="45" t="s">
        <v>1334</v>
      </c>
      <c r="BS231" s="45" t="s">
        <v>1667</v>
      </c>
      <c r="BT231" s="45" t="s">
        <v>145</v>
      </c>
      <c r="BU231" s="45" t="s">
        <v>145</v>
      </c>
      <c r="BW231" s="48">
        <v>0</v>
      </c>
    </row>
    <row r="232" spans="1:75" x14ac:dyDescent="0.3">
      <c r="A232" s="45" t="s">
        <v>1305</v>
      </c>
      <c r="B232" s="45" t="s">
        <v>749</v>
      </c>
      <c r="C232" s="45" t="s">
        <v>1084</v>
      </c>
      <c r="D232" s="45" t="s">
        <v>36</v>
      </c>
      <c r="E232" s="45" t="s">
        <v>2</v>
      </c>
      <c r="F232" s="45"/>
      <c r="H232" s="1">
        <v>700000</v>
      </c>
      <c r="I232" s="2" t="s">
        <v>1</v>
      </c>
      <c r="J232" s="2" t="s">
        <v>558</v>
      </c>
      <c r="K232" s="2" t="s">
        <v>865</v>
      </c>
      <c r="L232" s="45" t="s">
        <v>1253</v>
      </c>
      <c r="M232" s="2" t="s">
        <v>118</v>
      </c>
      <c r="O232" s="48">
        <v>453809.94</v>
      </c>
      <c r="R232" s="48">
        <v>1300000</v>
      </c>
      <c r="S232" s="45" t="s">
        <v>2</v>
      </c>
      <c r="T232" s="45" t="s">
        <v>547</v>
      </c>
      <c r="U232" s="45" t="s">
        <v>849</v>
      </c>
      <c r="V232" s="45" t="s">
        <v>1128</v>
      </c>
      <c r="W232" s="45" t="s">
        <v>109</v>
      </c>
      <c r="Y232" s="48">
        <v>306047.44</v>
      </c>
      <c r="AB232" s="48">
        <v>0</v>
      </c>
      <c r="AC232" s="45" t="s">
        <v>2</v>
      </c>
      <c r="AD232" s="45" t="s">
        <v>540</v>
      </c>
      <c r="AE232" s="45" t="s">
        <v>836</v>
      </c>
      <c r="AF232" s="45" t="s">
        <v>1123</v>
      </c>
      <c r="AG232" s="45" t="s">
        <v>104</v>
      </c>
      <c r="AI232" s="48">
        <v>132.81</v>
      </c>
      <c r="AL232" s="48">
        <v>5060104</v>
      </c>
      <c r="AM232" s="45" t="s">
        <v>2</v>
      </c>
      <c r="AN232" s="45" t="s">
        <v>531</v>
      </c>
      <c r="AO232" s="45" t="s">
        <v>822</v>
      </c>
      <c r="AP232" s="45" t="s">
        <v>1119</v>
      </c>
      <c r="AQ232" s="45" t="s">
        <v>94</v>
      </c>
      <c r="AS232" s="48">
        <v>0</v>
      </c>
      <c r="AV232" s="48">
        <v>731423</v>
      </c>
      <c r="AW232" s="45" t="s">
        <v>1</v>
      </c>
      <c r="AX232" s="45" t="s">
        <v>1340</v>
      </c>
      <c r="AY232" s="45" t="s">
        <v>808</v>
      </c>
      <c r="AZ232" s="45" t="s">
        <v>1244</v>
      </c>
      <c r="BA232" s="45" t="s">
        <v>89</v>
      </c>
      <c r="BC232" s="48">
        <v>0</v>
      </c>
      <c r="BF232" s="48">
        <v>0</v>
      </c>
      <c r="BG232" s="45" t="s">
        <v>2</v>
      </c>
      <c r="BH232" s="45" t="s">
        <v>525</v>
      </c>
      <c r="BI232" s="45" t="s">
        <v>802</v>
      </c>
      <c r="BJ232" s="45" t="s">
        <v>1113</v>
      </c>
      <c r="BK232" s="45" t="s">
        <v>86</v>
      </c>
      <c r="BM232" s="48">
        <v>0</v>
      </c>
      <c r="BP232" s="48">
        <v>5625455.2000000002</v>
      </c>
      <c r="BQ232" s="45" t="s">
        <v>1</v>
      </c>
      <c r="BR232" s="45" t="s">
        <v>1335</v>
      </c>
      <c r="BS232" s="45" t="s">
        <v>1669</v>
      </c>
      <c r="BT232" s="45" t="s">
        <v>2370</v>
      </c>
      <c r="BU232" s="45" t="s">
        <v>322</v>
      </c>
      <c r="BW232" s="48">
        <v>0</v>
      </c>
    </row>
    <row r="233" spans="1:75" x14ac:dyDescent="0.3">
      <c r="A233" s="45" t="s">
        <v>1305</v>
      </c>
      <c r="B233" s="45" t="s">
        <v>2984</v>
      </c>
      <c r="C233" s="45" t="s">
        <v>2604</v>
      </c>
      <c r="D233" s="45" t="s">
        <v>33</v>
      </c>
      <c r="E233" s="45" t="s">
        <v>2</v>
      </c>
      <c r="F233" s="45"/>
      <c r="H233" s="1">
        <v>12700000</v>
      </c>
      <c r="I233" s="2" t="s">
        <v>4</v>
      </c>
      <c r="J233" s="2" t="s">
        <v>559</v>
      </c>
      <c r="K233" s="2" t="s">
        <v>866</v>
      </c>
      <c r="L233" s="45" t="s">
        <v>1140</v>
      </c>
      <c r="M233" s="2" t="s">
        <v>119</v>
      </c>
      <c r="O233" s="48">
        <v>119528.82</v>
      </c>
      <c r="R233" s="48">
        <v>2335427</v>
      </c>
      <c r="S233" s="45" t="s">
        <v>4</v>
      </c>
      <c r="T233" s="45" t="s">
        <v>548</v>
      </c>
      <c r="U233" s="45" t="s">
        <v>850</v>
      </c>
      <c r="V233" s="45" t="s">
        <v>1129</v>
      </c>
      <c r="W233" s="45" t="s">
        <v>110</v>
      </c>
      <c r="Y233" s="48">
        <v>51301.24</v>
      </c>
      <c r="AB233" s="48">
        <v>0</v>
      </c>
      <c r="AC233" s="45" t="s">
        <v>1</v>
      </c>
      <c r="AD233" s="45" t="s">
        <v>541</v>
      </c>
      <c r="AE233" s="45" t="s">
        <v>837</v>
      </c>
      <c r="AF233" s="45" t="s">
        <v>1249</v>
      </c>
      <c r="AG233" s="45" t="s">
        <v>105</v>
      </c>
      <c r="AI233" s="48">
        <v>0</v>
      </c>
      <c r="AL233" s="48">
        <v>9945837</v>
      </c>
      <c r="AM233" s="45" t="s">
        <v>2</v>
      </c>
      <c r="AN233" s="45" t="s">
        <v>531</v>
      </c>
      <c r="AO233" s="45" t="s">
        <v>823</v>
      </c>
      <c r="AP233" s="45" t="s">
        <v>1119</v>
      </c>
      <c r="AQ233" s="45" t="s">
        <v>95</v>
      </c>
      <c r="AS233" s="48">
        <v>0</v>
      </c>
      <c r="AV233" s="48">
        <v>116813</v>
      </c>
      <c r="AW233" s="45" t="s">
        <v>1</v>
      </c>
      <c r="AX233" s="45" t="s">
        <v>1340</v>
      </c>
      <c r="AY233" s="45" t="s">
        <v>810</v>
      </c>
      <c r="AZ233" s="45" t="s">
        <v>1116</v>
      </c>
      <c r="BA233" s="45" t="s">
        <v>87</v>
      </c>
      <c r="BC233" s="48">
        <v>0</v>
      </c>
      <c r="BF233" s="48">
        <v>0</v>
      </c>
      <c r="BG233" s="45" t="s">
        <v>2</v>
      </c>
      <c r="BH233" s="45" t="s">
        <v>525</v>
      </c>
      <c r="BI233" s="45" t="s">
        <v>802</v>
      </c>
      <c r="BJ233" s="45" t="s">
        <v>1113</v>
      </c>
      <c r="BK233" s="45" t="s">
        <v>87</v>
      </c>
      <c r="BM233" s="48">
        <v>0</v>
      </c>
      <c r="BP233" s="48">
        <v>3427653.72</v>
      </c>
      <c r="BQ233" s="45" t="s">
        <v>1</v>
      </c>
      <c r="BR233" s="45" t="s">
        <v>1335</v>
      </c>
      <c r="BS233" s="45" t="s">
        <v>1669</v>
      </c>
      <c r="BT233" s="45" t="s">
        <v>2371</v>
      </c>
      <c r="BU233" s="45" t="s">
        <v>322</v>
      </c>
      <c r="BW233" s="48">
        <v>0</v>
      </c>
    </row>
    <row r="234" spans="1:75" x14ac:dyDescent="0.3">
      <c r="A234" s="45" t="s">
        <v>1305</v>
      </c>
      <c r="B234" s="45" t="s">
        <v>2534</v>
      </c>
      <c r="C234" s="45" t="s">
        <v>2604</v>
      </c>
      <c r="D234" s="45" t="s">
        <v>172</v>
      </c>
      <c r="E234" s="45" t="s">
        <v>2</v>
      </c>
      <c r="F234" s="45"/>
      <c r="H234" s="1">
        <v>2270566</v>
      </c>
      <c r="I234" s="2" t="s">
        <v>2</v>
      </c>
      <c r="J234" s="2" t="s">
        <v>560</v>
      </c>
      <c r="K234" s="2" t="s">
        <v>867</v>
      </c>
      <c r="L234" s="45" t="s">
        <v>1141</v>
      </c>
      <c r="M234" s="2" t="s">
        <v>120</v>
      </c>
      <c r="O234" s="48">
        <v>15035177.32</v>
      </c>
      <c r="R234" s="48">
        <v>18864375</v>
      </c>
      <c r="S234" s="45" t="s">
        <v>1</v>
      </c>
      <c r="T234" s="45" t="s">
        <v>2430</v>
      </c>
      <c r="U234" s="45" t="s">
        <v>2454</v>
      </c>
      <c r="V234" s="45" t="s">
        <v>2381</v>
      </c>
      <c r="W234" s="45" t="s">
        <v>111</v>
      </c>
      <c r="Y234" s="48">
        <v>2706691.27</v>
      </c>
      <c r="AB234" s="48">
        <v>0</v>
      </c>
      <c r="AC234" s="45" t="s">
        <v>4</v>
      </c>
      <c r="AD234" s="45" t="s">
        <v>541</v>
      </c>
      <c r="AE234" s="45" t="s">
        <v>838</v>
      </c>
      <c r="AF234" s="45" t="s">
        <v>1121</v>
      </c>
      <c r="AG234" s="45" t="s">
        <v>106</v>
      </c>
      <c r="AI234" s="48">
        <v>139366.51999999999</v>
      </c>
      <c r="AL234" s="48">
        <v>27878827</v>
      </c>
      <c r="AM234" s="45" t="s">
        <v>1</v>
      </c>
      <c r="AN234" s="45" t="s">
        <v>531</v>
      </c>
      <c r="AO234" s="45" t="s">
        <v>824</v>
      </c>
      <c r="AP234" s="45" t="s">
        <v>1119</v>
      </c>
      <c r="AQ234" s="45" t="s">
        <v>96</v>
      </c>
      <c r="AS234" s="48">
        <v>7636.86</v>
      </c>
      <c r="AV234" s="48">
        <v>3000662</v>
      </c>
      <c r="AW234" s="45" t="s">
        <v>2</v>
      </c>
      <c r="AX234" s="45" t="s">
        <v>1340</v>
      </c>
      <c r="AY234" s="45" t="s">
        <v>804</v>
      </c>
      <c r="AZ234" s="45" t="s">
        <v>1114</v>
      </c>
      <c r="BA234" s="45" t="s">
        <v>89</v>
      </c>
      <c r="BC234" s="48">
        <v>0</v>
      </c>
      <c r="BF234" s="48">
        <v>300000</v>
      </c>
      <c r="BG234" s="45" t="s">
        <v>1</v>
      </c>
      <c r="BH234" s="45" t="s">
        <v>525</v>
      </c>
      <c r="BI234" s="45" t="s">
        <v>2875</v>
      </c>
      <c r="BJ234" s="45" t="s">
        <v>2150</v>
      </c>
      <c r="BK234" s="45" t="s">
        <v>145</v>
      </c>
      <c r="BM234" s="48">
        <v>0</v>
      </c>
      <c r="BP234" s="48">
        <v>0</v>
      </c>
      <c r="BQ234" s="45" t="s">
        <v>2</v>
      </c>
      <c r="BR234" s="45" t="s">
        <v>1335</v>
      </c>
      <c r="BS234" s="45" t="s">
        <v>1669</v>
      </c>
      <c r="BT234" s="45" t="s">
        <v>2135</v>
      </c>
      <c r="BU234" s="45" t="s">
        <v>322</v>
      </c>
      <c r="BW234" s="48">
        <v>0</v>
      </c>
    </row>
    <row r="235" spans="1:75" x14ac:dyDescent="0.3">
      <c r="A235" s="45" t="s">
        <v>1305</v>
      </c>
      <c r="B235" s="45" t="s">
        <v>2535</v>
      </c>
      <c r="C235" s="45" t="s">
        <v>2605</v>
      </c>
      <c r="D235" s="45" t="s">
        <v>172</v>
      </c>
      <c r="E235" s="45" t="s">
        <v>2</v>
      </c>
      <c r="F235" s="45"/>
      <c r="H235" s="1">
        <v>0</v>
      </c>
      <c r="I235" s="2" t="s">
        <v>1</v>
      </c>
      <c r="J235" s="2" t="s">
        <v>560</v>
      </c>
      <c r="K235" s="2" t="s">
        <v>868</v>
      </c>
      <c r="L235" s="45" t="s">
        <v>1254</v>
      </c>
      <c r="M235" s="2" t="s">
        <v>120</v>
      </c>
      <c r="O235" s="48">
        <v>0</v>
      </c>
      <c r="R235" s="48">
        <v>0</v>
      </c>
      <c r="S235" s="45" t="s">
        <v>2</v>
      </c>
      <c r="T235" s="45" t="s">
        <v>2430</v>
      </c>
      <c r="U235" s="45" t="s">
        <v>1699</v>
      </c>
      <c r="V235" s="45" t="s">
        <v>2149</v>
      </c>
      <c r="W235" s="45" t="s">
        <v>111</v>
      </c>
      <c r="Y235" s="48">
        <v>13515669.9</v>
      </c>
      <c r="AB235" s="48">
        <v>2000000</v>
      </c>
      <c r="AC235" s="45" t="s">
        <v>1</v>
      </c>
      <c r="AD235" s="45" t="s">
        <v>542</v>
      </c>
      <c r="AE235" s="45" t="s">
        <v>839</v>
      </c>
      <c r="AF235" s="45" t="s">
        <v>1248</v>
      </c>
      <c r="AG235" s="45" t="s">
        <v>101</v>
      </c>
      <c r="AI235" s="48">
        <v>4550486.6100000003</v>
      </c>
      <c r="AL235" s="48">
        <v>5000000</v>
      </c>
      <c r="AM235" s="45" t="s">
        <v>1</v>
      </c>
      <c r="AN235" s="45" t="s">
        <v>531</v>
      </c>
      <c r="AO235" s="45" t="s">
        <v>824</v>
      </c>
      <c r="AP235" s="45" t="s">
        <v>145</v>
      </c>
      <c r="AQ235" s="45" t="s">
        <v>145</v>
      </c>
      <c r="AS235" s="48">
        <v>37.96</v>
      </c>
      <c r="AV235" s="48">
        <v>0</v>
      </c>
      <c r="AW235" s="45" t="s">
        <v>1</v>
      </c>
      <c r="AX235" s="45" t="s">
        <v>1340</v>
      </c>
      <c r="AY235" s="45" t="s">
        <v>805</v>
      </c>
      <c r="AZ235" s="45" t="s">
        <v>1241</v>
      </c>
      <c r="BA235" s="45" t="s">
        <v>89</v>
      </c>
      <c r="BC235" s="48">
        <v>0</v>
      </c>
      <c r="BF235" s="48">
        <v>0</v>
      </c>
      <c r="BG235" s="45" t="s">
        <v>1</v>
      </c>
      <c r="BH235" s="45" t="s">
        <v>2492</v>
      </c>
      <c r="BI235" s="45" t="s">
        <v>1698</v>
      </c>
      <c r="BJ235" s="45" t="s">
        <v>2353</v>
      </c>
      <c r="BK235" s="45" t="s">
        <v>250</v>
      </c>
      <c r="BM235" s="48">
        <v>0</v>
      </c>
      <c r="BP235" s="48">
        <v>4142673</v>
      </c>
      <c r="BQ235" s="45" t="s">
        <v>1</v>
      </c>
      <c r="BR235" s="45" t="s">
        <v>2917</v>
      </c>
      <c r="BS235" s="45" t="s">
        <v>1339</v>
      </c>
      <c r="BT235" s="45" t="s">
        <v>1242</v>
      </c>
      <c r="BU235" s="45" t="s">
        <v>125</v>
      </c>
      <c r="BW235" s="48">
        <v>0</v>
      </c>
    </row>
    <row r="236" spans="1:75" x14ac:dyDescent="0.3">
      <c r="A236" s="45" t="s">
        <v>1305</v>
      </c>
      <c r="B236" s="45" t="s">
        <v>1563</v>
      </c>
      <c r="C236" s="45" t="s">
        <v>2113</v>
      </c>
      <c r="D236" s="45" t="s">
        <v>240</v>
      </c>
      <c r="E236" s="45" t="s">
        <v>2</v>
      </c>
      <c r="F236" s="45"/>
      <c r="H236" s="1">
        <v>182305</v>
      </c>
      <c r="I236" s="2" t="s">
        <v>2</v>
      </c>
      <c r="J236" s="2" t="s">
        <v>561</v>
      </c>
      <c r="K236" s="2" t="s">
        <v>869</v>
      </c>
      <c r="L236" s="45" t="s">
        <v>1142</v>
      </c>
      <c r="M236" s="2" t="s">
        <v>121</v>
      </c>
      <c r="O236" s="48">
        <v>0</v>
      </c>
      <c r="R236" s="48">
        <v>0</v>
      </c>
      <c r="S236" s="45" t="s">
        <v>4</v>
      </c>
      <c r="T236" s="45" t="s">
        <v>2430</v>
      </c>
      <c r="U236" s="45" t="s">
        <v>852</v>
      </c>
      <c r="V236" s="45" t="s">
        <v>1129</v>
      </c>
      <c r="W236" s="45" t="s">
        <v>111</v>
      </c>
      <c r="Y236" s="48">
        <v>0</v>
      </c>
      <c r="AB236" s="48">
        <v>2723703</v>
      </c>
      <c r="AC236" s="45" t="s">
        <v>2</v>
      </c>
      <c r="AD236" s="45" t="s">
        <v>542</v>
      </c>
      <c r="AE236" s="45" t="s">
        <v>840</v>
      </c>
      <c r="AF236" s="45" t="s">
        <v>1123</v>
      </c>
      <c r="AG236" s="45" t="s">
        <v>101</v>
      </c>
      <c r="AI236" s="48">
        <v>111139.91</v>
      </c>
      <c r="AL236" s="48">
        <v>3000000</v>
      </c>
      <c r="AM236" s="45" t="s">
        <v>1</v>
      </c>
      <c r="AN236" s="45" t="s">
        <v>531</v>
      </c>
      <c r="AO236" s="45" t="s">
        <v>824</v>
      </c>
      <c r="AP236" s="45" t="s">
        <v>145</v>
      </c>
      <c r="AQ236" s="45" t="s">
        <v>145</v>
      </c>
      <c r="AS236" s="48">
        <v>113395.13</v>
      </c>
      <c r="AV236" s="48">
        <v>0</v>
      </c>
      <c r="AW236" s="45" t="s">
        <v>1</v>
      </c>
      <c r="AX236" s="45" t="s">
        <v>1340</v>
      </c>
      <c r="AY236" s="45" t="s">
        <v>807</v>
      </c>
      <c r="AZ236" s="45" t="s">
        <v>1243</v>
      </c>
      <c r="BA236" s="45" t="s">
        <v>87</v>
      </c>
      <c r="BC236" s="48">
        <v>0</v>
      </c>
      <c r="BF236" s="48">
        <v>1000000</v>
      </c>
      <c r="BG236" s="45" t="s">
        <v>1</v>
      </c>
      <c r="BH236" s="45" t="s">
        <v>526</v>
      </c>
      <c r="BI236" s="45" t="s">
        <v>811</v>
      </c>
      <c r="BJ236" s="45" t="s">
        <v>2373</v>
      </c>
      <c r="BK236" s="45" t="s">
        <v>90</v>
      </c>
      <c r="BM236" s="48">
        <v>0</v>
      </c>
      <c r="BP236" s="48">
        <v>0</v>
      </c>
      <c r="BQ236" s="45" t="s">
        <v>1</v>
      </c>
      <c r="BR236" s="45" t="s">
        <v>2917</v>
      </c>
      <c r="BS236" s="45" t="s">
        <v>1339</v>
      </c>
      <c r="BT236" s="45" t="s">
        <v>1244</v>
      </c>
      <c r="BU236" s="45" t="s">
        <v>125</v>
      </c>
      <c r="BW236" s="48">
        <v>0</v>
      </c>
    </row>
    <row r="237" spans="1:75" x14ac:dyDescent="0.3">
      <c r="A237" s="45" t="s">
        <v>1305</v>
      </c>
      <c r="B237" s="45" t="s">
        <v>2985</v>
      </c>
      <c r="C237" s="45" t="s">
        <v>2703</v>
      </c>
      <c r="D237" s="45" t="s">
        <v>172</v>
      </c>
      <c r="E237" s="45" t="s">
        <v>2</v>
      </c>
      <c r="F237" s="45"/>
      <c r="H237" s="1">
        <v>8000000</v>
      </c>
      <c r="I237" s="2" t="s">
        <v>4</v>
      </c>
      <c r="J237" s="2" t="s">
        <v>562</v>
      </c>
      <c r="K237" s="2" t="s">
        <v>870</v>
      </c>
      <c r="L237" s="45" t="s">
        <v>1143</v>
      </c>
      <c r="M237" s="2" t="s">
        <v>98</v>
      </c>
      <c r="O237" s="48">
        <v>0</v>
      </c>
      <c r="R237" s="48">
        <v>0</v>
      </c>
      <c r="S237" s="45" t="s">
        <v>4</v>
      </c>
      <c r="T237" s="45" t="s">
        <v>2430</v>
      </c>
      <c r="U237" s="45" t="s">
        <v>851</v>
      </c>
      <c r="V237" s="45" t="s">
        <v>1130</v>
      </c>
      <c r="W237" s="45" t="s">
        <v>111</v>
      </c>
      <c r="Y237" s="48">
        <v>0</v>
      </c>
      <c r="AB237" s="48">
        <v>0</v>
      </c>
      <c r="AC237" s="45" t="s">
        <v>1</v>
      </c>
      <c r="AD237" s="45" t="s">
        <v>542</v>
      </c>
      <c r="AE237" s="45" t="s">
        <v>841</v>
      </c>
      <c r="AF237" s="45" t="s">
        <v>1247</v>
      </c>
      <c r="AG237" s="45" t="s">
        <v>101</v>
      </c>
      <c r="AI237" s="48">
        <v>12847273.220000001</v>
      </c>
      <c r="AL237" s="48">
        <v>8520</v>
      </c>
      <c r="AM237" s="45" t="s">
        <v>2</v>
      </c>
      <c r="AN237" s="45" t="s">
        <v>534</v>
      </c>
      <c r="AO237" s="45" t="s">
        <v>848</v>
      </c>
      <c r="AP237" s="45" t="s">
        <v>1106</v>
      </c>
      <c r="AQ237" s="45" t="s">
        <v>34</v>
      </c>
      <c r="AS237" s="48">
        <v>916524.6</v>
      </c>
      <c r="AV237" s="48">
        <v>0</v>
      </c>
      <c r="AW237" s="45" t="s">
        <v>5</v>
      </c>
      <c r="AX237" s="45" t="s">
        <v>1340</v>
      </c>
      <c r="AY237" s="45" t="s">
        <v>809</v>
      </c>
      <c r="AZ237" s="45" t="s">
        <v>1115</v>
      </c>
      <c r="BA237" s="45" t="s">
        <v>89</v>
      </c>
      <c r="BC237" s="48">
        <v>0</v>
      </c>
      <c r="BF237" s="48">
        <v>5007375</v>
      </c>
      <c r="BG237" s="45" t="s">
        <v>1</v>
      </c>
      <c r="BH237" s="45" t="s">
        <v>526</v>
      </c>
      <c r="BI237" s="45" t="s">
        <v>811</v>
      </c>
      <c r="BJ237" s="45" t="s">
        <v>2374</v>
      </c>
      <c r="BK237" s="45" t="s">
        <v>90</v>
      </c>
      <c r="BM237" s="48">
        <v>0</v>
      </c>
      <c r="BP237" s="48">
        <v>1734569</v>
      </c>
      <c r="BQ237" s="45" t="s">
        <v>1</v>
      </c>
      <c r="BR237" s="45" t="s">
        <v>2916</v>
      </c>
      <c r="BS237" s="45" t="s">
        <v>805</v>
      </c>
      <c r="BT237" s="45" t="s">
        <v>1242</v>
      </c>
      <c r="BU237" s="45" t="s">
        <v>89</v>
      </c>
      <c r="BW237" s="48">
        <v>0</v>
      </c>
    </row>
    <row r="238" spans="1:75" x14ac:dyDescent="0.3">
      <c r="A238" s="45" t="s">
        <v>1305</v>
      </c>
      <c r="B238" s="45" t="s">
        <v>2986</v>
      </c>
      <c r="C238" s="45" t="s">
        <v>2824</v>
      </c>
      <c r="D238" s="45" t="s">
        <v>172</v>
      </c>
      <c r="E238" s="45" t="s">
        <v>2</v>
      </c>
      <c r="F238" s="45"/>
      <c r="H238" s="1">
        <v>4046</v>
      </c>
      <c r="I238" s="2" t="s">
        <v>2</v>
      </c>
      <c r="J238" s="2" t="s">
        <v>563</v>
      </c>
      <c r="K238" s="2" t="s">
        <v>871</v>
      </c>
      <c r="L238" s="45" t="s">
        <v>1142</v>
      </c>
      <c r="M238" s="2" t="s">
        <v>21</v>
      </c>
      <c r="O238" s="48">
        <v>37911.93</v>
      </c>
      <c r="R238" s="48">
        <v>2960135</v>
      </c>
      <c r="S238" s="45" t="s">
        <v>2</v>
      </c>
      <c r="T238" s="45" t="s">
        <v>550</v>
      </c>
      <c r="U238" s="45" t="s">
        <v>853</v>
      </c>
      <c r="V238" s="45" t="s">
        <v>1131</v>
      </c>
      <c r="W238" s="45" t="s">
        <v>112</v>
      </c>
      <c r="Y238" s="48">
        <v>3220.57</v>
      </c>
      <c r="AB238" s="48">
        <v>5828000</v>
      </c>
      <c r="AC238" s="45" t="s">
        <v>2</v>
      </c>
      <c r="AD238" s="45" t="s">
        <v>543</v>
      </c>
      <c r="AE238" s="45" t="s">
        <v>842</v>
      </c>
      <c r="AF238" s="45" t="s">
        <v>1123</v>
      </c>
      <c r="AG238" s="45" t="s">
        <v>100</v>
      </c>
      <c r="AI238" s="48">
        <v>18705.07</v>
      </c>
      <c r="AL238" s="48">
        <v>0</v>
      </c>
      <c r="AM238" s="45" t="s">
        <v>2</v>
      </c>
      <c r="AN238" s="45" t="s">
        <v>534</v>
      </c>
      <c r="AO238" s="45" t="s">
        <v>827</v>
      </c>
      <c r="AP238" s="45" t="s">
        <v>1122</v>
      </c>
      <c r="AQ238" s="45" t="s">
        <v>98</v>
      </c>
      <c r="AS238" s="48">
        <v>16395508.99</v>
      </c>
      <c r="AV238" s="48">
        <v>0</v>
      </c>
      <c r="AW238" s="45" t="s">
        <v>2</v>
      </c>
      <c r="AX238" s="45" t="s">
        <v>1340</v>
      </c>
      <c r="AY238" s="45" t="s">
        <v>803</v>
      </c>
      <c r="AZ238" s="45" t="s">
        <v>1114</v>
      </c>
      <c r="BA238" s="45" t="s">
        <v>88</v>
      </c>
      <c r="BC238" s="48">
        <v>51481.37</v>
      </c>
      <c r="BF238" s="48">
        <v>8000000</v>
      </c>
      <c r="BG238" s="45" t="s">
        <v>1</v>
      </c>
      <c r="BH238" s="45" t="s">
        <v>526</v>
      </c>
      <c r="BI238" s="45" t="s">
        <v>811</v>
      </c>
      <c r="BJ238" s="45" t="s">
        <v>2375</v>
      </c>
      <c r="BK238" s="45" t="s">
        <v>90</v>
      </c>
      <c r="BM238" s="48">
        <v>0</v>
      </c>
      <c r="BP238" s="48">
        <v>0</v>
      </c>
      <c r="BQ238" s="45" t="s">
        <v>1</v>
      </c>
      <c r="BR238" s="45" t="s">
        <v>2916</v>
      </c>
      <c r="BS238" s="45" t="s">
        <v>805</v>
      </c>
      <c r="BT238" s="45" t="s">
        <v>1241</v>
      </c>
      <c r="BU238" s="45" t="s">
        <v>89</v>
      </c>
      <c r="BW238" s="48">
        <v>0</v>
      </c>
    </row>
    <row r="239" spans="1:75" x14ac:dyDescent="0.3">
      <c r="A239" s="45" t="s">
        <v>1305</v>
      </c>
      <c r="B239" s="45" t="s">
        <v>2863</v>
      </c>
      <c r="C239" s="45" t="s">
        <v>2909</v>
      </c>
      <c r="D239" s="45" t="s">
        <v>172</v>
      </c>
      <c r="E239" s="45" t="s">
        <v>2</v>
      </c>
      <c r="F239" s="45"/>
      <c r="H239" s="1">
        <v>69695</v>
      </c>
      <c r="I239" s="2" t="s">
        <v>1</v>
      </c>
      <c r="J239" s="2" t="s">
        <v>564</v>
      </c>
      <c r="K239" s="2" t="s">
        <v>872</v>
      </c>
      <c r="L239" s="45" t="s">
        <v>1240</v>
      </c>
      <c r="M239" s="2" t="s">
        <v>122</v>
      </c>
      <c r="O239" s="48">
        <v>0</v>
      </c>
      <c r="R239" s="48">
        <v>0</v>
      </c>
      <c r="S239" s="45" t="s">
        <v>1</v>
      </c>
      <c r="T239" s="45" t="s">
        <v>550</v>
      </c>
      <c r="U239" s="45" t="s">
        <v>853</v>
      </c>
      <c r="V239" s="45" t="s">
        <v>1250</v>
      </c>
      <c r="W239" s="45" t="s">
        <v>112</v>
      </c>
      <c r="Y239" s="48">
        <v>0</v>
      </c>
      <c r="AB239" s="48">
        <v>300000</v>
      </c>
      <c r="AC239" s="45" t="s">
        <v>4</v>
      </c>
      <c r="AD239" s="45" t="s">
        <v>543</v>
      </c>
      <c r="AE239" s="45" t="s">
        <v>830</v>
      </c>
      <c r="AF239" s="45" t="s">
        <v>1125</v>
      </c>
      <c r="AG239" s="45" t="s">
        <v>100</v>
      </c>
      <c r="AI239" s="48">
        <v>0</v>
      </c>
      <c r="AL239" s="48">
        <v>610063</v>
      </c>
      <c r="AM239" s="45" t="s">
        <v>2</v>
      </c>
      <c r="AN239" s="45" t="s">
        <v>535</v>
      </c>
      <c r="AO239" s="45" t="s">
        <v>828</v>
      </c>
      <c r="AP239" s="45" t="s">
        <v>1123</v>
      </c>
      <c r="AQ239" s="45" t="s">
        <v>99</v>
      </c>
      <c r="AS239" s="48">
        <v>51978.2</v>
      </c>
      <c r="AV239" s="48">
        <v>1847806</v>
      </c>
      <c r="AW239" s="45" t="s">
        <v>1</v>
      </c>
      <c r="AX239" s="45" t="s">
        <v>525</v>
      </c>
      <c r="AY239" s="45" t="s">
        <v>802</v>
      </c>
      <c r="AZ239" s="45" t="s">
        <v>1242</v>
      </c>
      <c r="BA239" s="45" t="s">
        <v>47</v>
      </c>
      <c r="BC239" s="48">
        <v>17731690.620000001</v>
      </c>
      <c r="BF239" s="48">
        <v>365468</v>
      </c>
      <c r="BG239" s="45" t="s">
        <v>226</v>
      </c>
      <c r="BH239" s="45" t="s">
        <v>526</v>
      </c>
      <c r="BI239" s="45" t="s">
        <v>2542</v>
      </c>
      <c r="BJ239" s="45" t="s">
        <v>2607</v>
      </c>
      <c r="BK239" s="45" t="s">
        <v>165</v>
      </c>
      <c r="BM239" s="48">
        <v>518691.78</v>
      </c>
      <c r="BP239" s="48">
        <v>0</v>
      </c>
      <c r="BQ239" s="45" t="s">
        <v>1</v>
      </c>
      <c r="BR239" s="45" t="s">
        <v>2916</v>
      </c>
      <c r="BS239" s="45" t="s">
        <v>1674</v>
      </c>
      <c r="BT239" s="45" t="s">
        <v>1241</v>
      </c>
      <c r="BU239" s="45" t="s">
        <v>87</v>
      </c>
      <c r="BW239" s="48">
        <v>0</v>
      </c>
    </row>
    <row r="240" spans="1:75" ht="15" customHeight="1" x14ac:dyDescent="0.3">
      <c r="A240" s="45" t="s">
        <v>1305</v>
      </c>
      <c r="B240" s="45" t="s">
        <v>1564</v>
      </c>
      <c r="C240" s="45" t="s">
        <v>2114</v>
      </c>
      <c r="D240" s="45" t="s">
        <v>172</v>
      </c>
      <c r="E240" s="45" t="s">
        <v>2</v>
      </c>
      <c r="F240" s="45"/>
      <c r="H240" s="1">
        <v>0</v>
      </c>
      <c r="I240" s="2" t="s">
        <v>2</v>
      </c>
      <c r="J240" s="2" t="s">
        <v>564</v>
      </c>
      <c r="K240" s="2" t="s">
        <v>873</v>
      </c>
      <c r="L240" s="45" t="s">
        <v>1122</v>
      </c>
      <c r="M240" s="2" t="s">
        <v>21</v>
      </c>
      <c r="O240" s="48">
        <v>0</v>
      </c>
      <c r="R240" s="48">
        <v>0</v>
      </c>
      <c r="S240" s="45" t="s">
        <v>1</v>
      </c>
      <c r="T240" s="45" t="s">
        <v>550</v>
      </c>
      <c r="U240" s="45" t="s">
        <v>854</v>
      </c>
      <c r="V240" s="45" t="s">
        <v>1251</v>
      </c>
      <c r="W240" s="45" t="s">
        <v>112</v>
      </c>
      <c r="Y240" s="48">
        <v>0</v>
      </c>
      <c r="AB240" s="48">
        <v>0</v>
      </c>
      <c r="AC240" s="45" t="s">
        <v>1</v>
      </c>
      <c r="AD240" s="45" t="s">
        <v>543</v>
      </c>
      <c r="AE240" s="45" t="s">
        <v>842</v>
      </c>
      <c r="AF240" s="45" t="s">
        <v>1248</v>
      </c>
      <c r="AG240" s="45" t="s">
        <v>100</v>
      </c>
      <c r="AI240" s="48">
        <v>3285.32</v>
      </c>
      <c r="AL240" s="48">
        <v>1063615</v>
      </c>
      <c r="AM240" s="45" t="s">
        <v>2</v>
      </c>
      <c r="AN240" s="45" t="s">
        <v>535</v>
      </c>
      <c r="AO240" s="45" t="s">
        <v>829</v>
      </c>
      <c r="AP240" s="45" t="s">
        <v>1124</v>
      </c>
      <c r="AQ240" s="45" t="s">
        <v>99</v>
      </c>
      <c r="AS240" s="48">
        <v>109831.8</v>
      </c>
      <c r="AV240" s="48">
        <v>3282616</v>
      </c>
      <c r="AW240" s="45" t="s">
        <v>1</v>
      </c>
      <c r="AX240" s="45" t="s">
        <v>525</v>
      </c>
      <c r="AY240" s="45" t="s">
        <v>802</v>
      </c>
      <c r="AZ240" s="45" t="s">
        <v>1244</v>
      </c>
      <c r="BA240" s="45" t="s">
        <v>87</v>
      </c>
      <c r="BC240" s="48">
        <v>118856.56</v>
      </c>
      <c r="BF240" s="48">
        <v>1904803</v>
      </c>
      <c r="BG240" s="45" t="s">
        <v>1</v>
      </c>
      <c r="BH240" s="45" t="s">
        <v>526</v>
      </c>
      <c r="BI240" s="45" t="s">
        <v>2446</v>
      </c>
      <c r="BJ240" s="45" t="s">
        <v>145</v>
      </c>
      <c r="BK240" s="45" t="s">
        <v>145</v>
      </c>
      <c r="BM240" s="48">
        <v>16019609.640000001</v>
      </c>
      <c r="BP240" s="48">
        <v>0</v>
      </c>
      <c r="BQ240" s="45" t="s">
        <v>1</v>
      </c>
      <c r="BR240" s="45" t="s">
        <v>2916</v>
      </c>
      <c r="BS240" s="45" t="s">
        <v>1674</v>
      </c>
      <c r="BT240" s="45" t="s">
        <v>1242</v>
      </c>
      <c r="BU240" s="45" t="s">
        <v>87</v>
      </c>
      <c r="BW240" s="48">
        <v>1086024.1000000001</v>
      </c>
    </row>
    <row r="241" spans="1:75" x14ac:dyDescent="0.3">
      <c r="A241" s="45" t="s">
        <v>1305</v>
      </c>
      <c r="B241" s="45" t="s">
        <v>1565</v>
      </c>
      <c r="C241" s="45" t="s">
        <v>2114</v>
      </c>
      <c r="D241" s="45" t="s">
        <v>377</v>
      </c>
      <c r="E241" s="45" t="s">
        <v>2</v>
      </c>
      <c r="F241" s="45"/>
      <c r="H241" s="1">
        <v>200000</v>
      </c>
      <c r="I241" s="2" t="s">
        <v>2</v>
      </c>
      <c r="J241" s="2" t="s">
        <v>565</v>
      </c>
      <c r="K241" s="2" t="s">
        <v>874</v>
      </c>
      <c r="L241" s="45" t="s">
        <v>1144</v>
      </c>
      <c r="M241" s="2" t="s">
        <v>123</v>
      </c>
      <c r="O241" s="48">
        <v>0</v>
      </c>
      <c r="R241" s="48">
        <v>0</v>
      </c>
      <c r="S241" s="45" t="s">
        <v>1</v>
      </c>
      <c r="T241" s="45" t="s">
        <v>550</v>
      </c>
      <c r="U241" s="45" t="s">
        <v>855</v>
      </c>
      <c r="V241" s="45" t="s">
        <v>1252</v>
      </c>
      <c r="W241" s="45" t="s">
        <v>112</v>
      </c>
      <c r="Y241" s="48">
        <v>0</v>
      </c>
      <c r="AB241" s="48">
        <v>0</v>
      </c>
      <c r="AC241" s="45" t="s">
        <v>1</v>
      </c>
      <c r="AD241" s="45" t="s">
        <v>543</v>
      </c>
      <c r="AE241" s="45" t="s">
        <v>843</v>
      </c>
      <c r="AF241" s="45" t="s">
        <v>1249</v>
      </c>
      <c r="AG241" s="45" t="s">
        <v>100</v>
      </c>
      <c r="AI241" s="48">
        <v>0</v>
      </c>
      <c r="AL241" s="48">
        <v>0</v>
      </c>
      <c r="AM241" s="45" t="s">
        <v>2</v>
      </c>
      <c r="AN241" s="45" t="s">
        <v>2494</v>
      </c>
      <c r="AO241" s="45" t="s">
        <v>831</v>
      </c>
      <c r="AP241" s="45" t="s">
        <v>1126</v>
      </c>
      <c r="AQ241" s="45" t="s">
        <v>101</v>
      </c>
      <c r="AS241" s="48">
        <v>0</v>
      </c>
      <c r="AV241" s="48">
        <v>0</v>
      </c>
      <c r="AW241" s="45" t="s">
        <v>2</v>
      </c>
      <c r="AX241" s="45" t="s">
        <v>525</v>
      </c>
      <c r="AY241" s="45" t="s">
        <v>802</v>
      </c>
      <c r="AZ241" s="45" t="s">
        <v>1113</v>
      </c>
      <c r="BA241" s="45" t="s">
        <v>86</v>
      </c>
      <c r="BC241" s="48">
        <v>0</v>
      </c>
      <c r="BF241" s="48">
        <v>11722354</v>
      </c>
      <c r="BG241" s="45" t="s">
        <v>4</v>
      </c>
      <c r="BH241" s="45" t="s">
        <v>526</v>
      </c>
      <c r="BI241" s="45" t="s">
        <v>811</v>
      </c>
      <c r="BJ241" s="45" t="s">
        <v>2144</v>
      </c>
      <c r="BK241" s="45" t="s">
        <v>90</v>
      </c>
      <c r="BM241" s="48">
        <v>132.12</v>
      </c>
      <c r="BP241" s="48">
        <v>0</v>
      </c>
      <c r="BQ241" s="45" t="s">
        <v>1</v>
      </c>
      <c r="BR241" s="45" t="s">
        <v>2916</v>
      </c>
      <c r="BS241" s="45" t="s">
        <v>807</v>
      </c>
      <c r="BT241" s="45" t="s">
        <v>1243</v>
      </c>
      <c r="BU241" s="45" t="s">
        <v>87</v>
      </c>
      <c r="BW241" s="48">
        <v>0</v>
      </c>
    </row>
    <row r="242" spans="1:75" x14ac:dyDescent="0.3">
      <c r="A242" s="45" t="s">
        <v>1305</v>
      </c>
      <c r="B242" s="45" t="s">
        <v>1566</v>
      </c>
      <c r="C242" s="45" t="s">
        <v>2115</v>
      </c>
      <c r="D242" s="45" t="s">
        <v>172</v>
      </c>
      <c r="E242" s="45" t="s">
        <v>2</v>
      </c>
      <c r="F242" s="45"/>
      <c r="H242" s="1">
        <v>1000000</v>
      </c>
      <c r="I242" s="2" t="s">
        <v>3</v>
      </c>
      <c r="J242" s="2" t="s">
        <v>566</v>
      </c>
      <c r="K242" s="2" t="s">
        <v>875</v>
      </c>
      <c r="L242" s="45" t="s">
        <v>1145</v>
      </c>
      <c r="M242" s="2" t="s">
        <v>124</v>
      </c>
      <c r="O242" s="48">
        <v>0</v>
      </c>
      <c r="R242" s="48">
        <v>0</v>
      </c>
      <c r="S242" s="45" t="s">
        <v>1</v>
      </c>
      <c r="T242" s="45" t="s">
        <v>550</v>
      </c>
      <c r="U242" s="45" t="s">
        <v>854</v>
      </c>
      <c r="V242" s="45" t="s">
        <v>2472</v>
      </c>
      <c r="W242" s="45" t="s">
        <v>112</v>
      </c>
      <c r="Y242" s="48">
        <v>0</v>
      </c>
      <c r="AB242" s="48">
        <v>15000</v>
      </c>
      <c r="AC242" s="45" t="s">
        <v>2</v>
      </c>
      <c r="AD242" s="45" t="s">
        <v>544</v>
      </c>
      <c r="AE242" s="45" t="s">
        <v>844</v>
      </c>
      <c r="AF242" s="45" t="s">
        <v>1123</v>
      </c>
      <c r="AG242" s="45" t="s">
        <v>107</v>
      </c>
      <c r="AI242" s="48">
        <v>0</v>
      </c>
      <c r="AL242" s="48">
        <v>1463128</v>
      </c>
      <c r="AM242" s="45" t="s">
        <v>1</v>
      </c>
      <c r="AN242" s="45" t="s">
        <v>538</v>
      </c>
      <c r="AO242" s="45" t="s">
        <v>832</v>
      </c>
      <c r="AP242" s="45" t="s">
        <v>1247</v>
      </c>
      <c r="AQ242" s="45" t="s">
        <v>102</v>
      </c>
      <c r="AS242" s="48">
        <v>0</v>
      </c>
      <c r="AV242" s="48">
        <v>0</v>
      </c>
      <c r="AW242" s="45" t="s">
        <v>2</v>
      </c>
      <c r="AX242" s="45" t="s">
        <v>525</v>
      </c>
      <c r="AY242" s="45" t="s">
        <v>802</v>
      </c>
      <c r="AZ242" s="45" t="s">
        <v>1113</v>
      </c>
      <c r="BA242" s="45" t="s">
        <v>87</v>
      </c>
      <c r="BC242" s="48">
        <v>0</v>
      </c>
      <c r="BF242" s="48">
        <v>0</v>
      </c>
      <c r="BG242" s="45" t="s">
        <v>2</v>
      </c>
      <c r="BH242" s="45" t="s">
        <v>526</v>
      </c>
      <c r="BI242" s="45" t="s">
        <v>811</v>
      </c>
      <c r="BJ242" s="45" t="s">
        <v>1117</v>
      </c>
      <c r="BK242" s="45" t="s">
        <v>90</v>
      </c>
      <c r="BM242" s="48">
        <v>0</v>
      </c>
      <c r="BP242" s="48">
        <v>0</v>
      </c>
      <c r="BQ242" s="45" t="s">
        <v>1</v>
      </c>
      <c r="BR242" s="45" t="s">
        <v>2916</v>
      </c>
      <c r="BS242" s="45" t="s">
        <v>1675</v>
      </c>
      <c r="BT242" s="45" t="s">
        <v>1244</v>
      </c>
      <c r="BU242" s="45" t="s">
        <v>89</v>
      </c>
      <c r="BW242" s="48">
        <v>11602434.720000001</v>
      </c>
    </row>
    <row r="243" spans="1:75" x14ac:dyDescent="0.3">
      <c r="A243" s="45" t="s">
        <v>1305</v>
      </c>
      <c r="B243" s="45" t="s">
        <v>750</v>
      </c>
      <c r="C243" s="45" t="s">
        <v>1085</v>
      </c>
      <c r="D243" s="45" t="s">
        <v>41</v>
      </c>
      <c r="E243" s="45" t="s">
        <v>2</v>
      </c>
      <c r="F243" s="45"/>
      <c r="H243" s="1">
        <v>1000000</v>
      </c>
      <c r="I243" s="2" t="s">
        <v>2</v>
      </c>
      <c r="J243" s="2" t="s">
        <v>567</v>
      </c>
      <c r="K243" s="2" t="s">
        <v>876</v>
      </c>
      <c r="L243" s="45" t="s">
        <v>1146</v>
      </c>
      <c r="M243" s="2" t="s">
        <v>125</v>
      </c>
      <c r="O243" s="48">
        <v>0</v>
      </c>
      <c r="R243" s="48">
        <v>1306911</v>
      </c>
      <c r="S243" s="45" t="s">
        <v>4</v>
      </c>
      <c r="T243" s="45" t="s">
        <v>551</v>
      </c>
      <c r="U243" s="45" t="s">
        <v>856</v>
      </c>
      <c r="V243" s="45" t="s">
        <v>1132</v>
      </c>
      <c r="W243" s="45" t="s">
        <v>113</v>
      </c>
      <c r="Y243" s="48">
        <v>0</v>
      </c>
      <c r="AB243" s="48">
        <v>0</v>
      </c>
      <c r="AC243" s="45" t="s">
        <v>1</v>
      </c>
      <c r="AD243" s="45" t="s">
        <v>544</v>
      </c>
      <c r="AE243" s="45" t="s">
        <v>845</v>
      </c>
      <c r="AF243" s="45" t="s">
        <v>1247</v>
      </c>
      <c r="AG243" s="45" t="s">
        <v>107</v>
      </c>
      <c r="AI243" s="48">
        <v>0</v>
      </c>
      <c r="AL243" s="48">
        <v>561019</v>
      </c>
      <c r="AM243" s="45" t="s">
        <v>1</v>
      </c>
      <c r="AN243" s="45" t="s">
        <v>538</v>
      </c>
      <c r="AO243" s="45" t="s">
        <v>833</v>
      </c>
      <c r="AP243" s="45" t="s">
        <v>1248</v>
      </c>
      <c r="AQ243" s="45" t="s">
        <v>102</v>
      </c>
      <c r="AS243" s="48">
        <v>0</v>
      </c>
      <c r="AV243" s="48">
        <v>300000</v>
      </c>
      <c r="AW243" s="45" t="s">
        <v>1</v>
      </c>
      <c r="AX243" s="45" t="s">
        <v>525</v>
      </c>
      <c r="AY243" s="45" t="s">
        <v>2759</v>
      </c>
      <c r="AZ243" s="45" t="s">
        <v>2150</v>
      </c>
      <c r="BA243" s="45" t="s">
        <v>145</v>
      </c>
      <c r="BC243" s="48">
        <v>0</v>
      </c>
      <c r="BF243" s="48">
        <v>0</v>
      </c>
      <c r="BG243" s="45" t="s">
        <v>1</v>
      </c>
      <c r="BH243" s="45" t="s">
        <v>527</v>
      </c>
      <c r="BI243" s="45" t="s">
        <v>1680</v>
      </c>
      <c r="BJ243" s="45" t="s">
        <v>1246</v>
      </c>
      <c r="BK243" s="45" t="s">
        <v>139</v>
      </c>
      <c r="BM243" s="48">
        <v>0</v>
      </c>
      <c r="BP243" s="48">
        <v>0</v>
      </c>
      <c r="BQ243" s="45" t="s">
        <v>1</v>
      </c>
      <c r="BR243" s="45" t="s">
        <v>2916</v>
      </c>
      <c r="BS243" s="45" t="s">
        <v>809</v>
      </c>
      <c r="BT243" s="45" t="s">
        <v>1115</v>
      </c>
      <c r="BU243" s="45" t="s">
        <v>89</v>
      </c>
      <c r="BW243" s="48">
        <v>0</v>
      </c>
    </row>
    <row r="244" spans="1:75" x14ac:dyDescent="0.3">
      <c r="A244" s="45" t="s">
        <v>2620</v>
      </c>
      <c r="B244" s="45" t="s">
        <v>741</v>
      </c>
      <c r="C244" s="45" t="s">
        <v>1081</v>
      </c>
      <c r="D244" s="45" t="s">
        <v>33</v>
      </c>
      <c r="E244" s="45" t="s">
        <v>2</v>
      </c>
      <c r="F244" s="45"/>
      <c r="H244" s="1">
        <v>200000</v>
      </c>
      <c r="I244" s="2" t="s">
        <v>2</v>
      </c>
      <c r="J244" s="2" t="s">
        <v>568</v>
      </c>
      <c r="K244" s="2" t="s">
        <v>877</v>
      </c>
      <c r="L244" s="45" t="s">
        <v>1144</v>
      </c>
      <c r="M244" s="2" t="s">
        <v>126</v>
      </c>
      <c r="O244" s="48">
        <v>88226.47</v>
      </c>
      <c r="R244" s="48">
        <v>500000</v>
      </c>
      <c r="S244" s="45" t="s">
        <v>2</v>
      </c>
      <c r="T244" s="45" t="s">
        <v>552</v>
      </c>
      <c r="U244" s="45" t="s">
        <v>857</v>
      </c>
      <c r="V244" s="45" t="s">
        <v>1133</v>
      </c>
      <c r="W244" s="45" t="s">
        <v>114</v>
      </c>
      <c r="Y244" s="48">
        <v>0</v>
      </c>
      <c r="AB244" s="48">
        <v>0</v>
      </c>
      <c r="AC244" s="45" t="s">
        <v>1</v>
      </c>
      <c r="AD244" s="45" t="s">
        <v>544</v>
      </c>
      <c r="AE244" s="45" t="s">
        <v>846</v>
      </c>
      <c r="AF244" s="45" t="s">
        <v>1248</v>
      </c>
      <c r="AG244" s="45" t="s">
        <v>107</v>
      </c>
      <c r="AI244" s="48">
        <v>0</v>
      </c>
      <c r="AL244" s="48">
        <v>0</v>
      </c>
      <c r="AM244" s="45" t="s">
        <v>2</v>
      </c>
      <c r="AN244" s="45" t="s">
        <v>538</v>
      </c>
      <c r="AO244" s="45" t="s">
        <v>834</v>
      </c>
      <c r="AP244" s="45" t="s">
        <v>1123</v>
      </c>
      <c r="AQ244" s="45" t="s">
        <v>102</v>
      </c>
      <c r="AS244" s="48">
        <v>0</v>
      </c>
      <c r="AV244" s="48">
        <v>0</v>
      </c>
      <c r="AW244" s="45" t="s">
        <v>1</v>
      </c>
      <c r="AX244" s="45" t="s">
        <v>2492</v>
      </c>
      <c r="AY244" s="45" t="s">
        <v>1698</v>
      </c>
      <c r="AZ244" s="45" t="s">
        <v>2353</v>
      </c>
      <c r="BA244" s="45" t="s">
        <v>250</v>
      </c>
      <c r="BC244" s="48">
        <v>0</v>
      </c>
      <c r="BF244" s="48">
        <v>0</v>
      </c>
      <c r="BG244" s="45" t="s">
        <v>2</v>
      </c>
      <c r="BH244" s="45" t="s">
        <v>527</v>
      </c>
      <c r="BI244" s="45" t="s">
        <v>1685</v>
      </c>
      <c r="BJ244" s="45" t="s">
        <v>1106</v>
      </c>
      <c r="BK244" s="45" t="s">
        <v>91</v>
      </c>
      <c r="BM244" s="48">
        <v>-307.87</v>
      </c>
      <c r="BP244" s="48">
        <v>0</v>
      </c>
      <c r="BQ244" s="45" t="s">
        <v>1</v>
      </c>
      <c r="BR244" s="45" t="s">
        <v>2916</v>
      </c>
      <c r="BS244" s="45" t="s">
        <v>810</v>
      </c>
      <c r="BT244" s="45" t="s">
        <v>1116</v>
      </c>
      <c r="BU244" s="45" t="s">
        <v>87</v>
      </c>
      <c r="BW244" s="48">
        <v>0</v>
      </c>
    </row>
    <row r="245" spans="1:75" x14ac:dyDescent="0.3">
      <c r="A245" s="45" t="s">
        <v>1306</v>
      </c>
      <c r="B245" s="45" t="s">
        <v>1567</v>
      </c>
      <c r="C245" s="45" t="s">
        <v>2095</v>
      </c>
      <c r="D245" s="45" t="s">
        <v>145</v>
      </c>
      <c r="E245" s="45" t="s">
        <v>1</v>
      </c>
      <c r="F245" s="45"/>
      <c r="H245" s="1">
        <v>964312</v>
      </c>
      <c r="I245" s="2" t="s">
        <v>2</v>
      </c>
      <c r="J245" s="2" t="s">
        <v>569</v>
      </c>
      <c r="K245" s="2" t="s">
        <v>878</v>
      </c>
      <c r="L245" s="45" t="s">
        <v>1147</v>
      </c>
      <c r="M245" s="2" t="s">
        <v>127</v>
      </c>
      <c r="O245" s="48">
        <v>0</v>
      </c>
      <c r="R245" s="48">
        <v>0</v>
      </c>
      <c r="S245" s="45" t="s">
        <v>2</v>
      </c>
      <c r="T245" s="45" t="s">
        <v>553</v>
      </c>
      <c r="U245" s="45" t="s">
        <v>858</v>
      </c>
      <c r="V245" s="45" t="s">
        <v>1134</v>
      </c>
      <c r="W245" s="45" t="s">
        <v>115</v>
      </c>
      <c r="Y245" s="48">
        <v>0</v>
      </c>
      <c r="AB245" s="48">
        <v>2000000</v>
      </c>
      <c r="AC245" s="45" t="s">
        <v>1</v>
      </c>
      <c r="AD245" s="45" t="s">
        <v>2495</v>
      </c>
      <c r="AE245" s="45" t="s">
        <v>2545</v>
      </c>
      <c r="AF245" s="45" t="s">
        <v>2360</v>
      </c>
      <c r="AG245" s="45" t="s">
        <v>251</v>
      </c>
      <c r="AI245" s="48">
        <v>0</v>
      </c>
      <c r="AL245" s="48">
        <v>650705</v>
      </c>
      <c r="AM245" s="45" t="s">
        <v>1</v>
      </c>
      <c r="AN245" s="45" t="s">
        <v>539</v>
      </c>
      <c r="AO245" s="45" t="s">
        <v>835</v>
      </c>
      <c r="AP245" s="45" t="s">
        <v>1247</v>
      </c>
      <c r="AQ245" s="45" t="s">
        <v>103</v>
      </c>
      <c r="AS245" s="48">
        <v>0</v>
      </c>
      <c r="AV245" s="48">
        <v>365468</v>
      </c>
      <c r="AW245" s="45" t="s">
        <v>226</v>
      </c>
      <c r="AX245" s="45" t="s">
        <v>526</v>
      </c>
      <c r="AY245" s="45" t="s">
        <v>2542</v>
      </c>
      <c r="AZ245" s="45" t="s">
        <v>2607</v>
      </c>
      <c r="BA245" s="45" t="s">
        <v>165</v>
      </c>
      <c r="BC245" s="48">
        <v>0</v>
      </c>
      <c r="BF245" s="48">
        <v>0</v>
      </c>
      <c r="BG245" s="45" t="s">
        <v>1</v>
      </c>
      <c r="BH245" s="45" t="s">
        <v>527</v>
      </c>
      <c r="BI245" s="45" t="s">
        <v>1684</v>
      </c>
      <c r="BJ245" s="45" t="s">
        <v>145</v>
      </c>
      <c r="BK245" s="45" t="s">
        <v>145</v>
      </c>
      <c r="BM245" s="48">
        <v>0</v>
      </c>
      <c r="BP245" s="48">
        <v>0</v>
      </c>
      <c r="BQ245" s="45" t="s">
        <v>2</v>
      </c>
      <c r="BR245" s="45" t="s">
        <v>2916</v>
      </c>
      <c r="BS245" s="45" t="s">
        <v>803</v>
      </c>
      <c r="BT245" s="45" t="s">
        <v>1114</v>
      </c>
      <c r="BU245" s="45" t="s">
        <v>88</v>
      </c>
      <c r="BW245" s="48">
        <v>0</v>
      </c>
    </row>
    <row r="246" spans="1:75" x14ac:dyDescent="0.3">
      <c r="A246" s="45" t="s">
        <v>1306</v>
      </c>
      <c r="B246" s="45" t="s">
        <v>1568</v>
      </c>
      <c r="C246" s="45" t="s">
        <v>2082</v>
      </c>
      <c r="D246" s="45" t="s">
        <v>145</v>
      </c>
      <c r="E246" s="45" t="s">
        <v>1</v>
      </c>
      <c r="F246" s="45"/>
      <c r="H246" s="1">
        <v>1097235</v>
      </c>
      <c r="I246" s="2" t="s">
        <v>2</v>
      </c>
      <c r="J246" s="2" t="s">
        <v>570</v>
      </c>
      <c r="K246" s="2" t="s">
        <v>879</v>
      </c>
      <c r="L246" s="45" t="s">
        <v>1148</v>
      </c>
      <c r="M246" s="2" t="s">
        <v>128</v>
      </c>
      <c r="O246" s="48">
        <v>0</v>
      </c>
      <c r="R246" s="48">
        <v>3000000</v>
      </c>
      <c r="S246" s="45" t="s">
        <v>2</v>
      </c>
      <c r="T246" s="45" t="s">
        <v>554</v>
      </c>
      <c r="U246" s="45" t="s">
        <v>859</v>
      </c>
      <c r="V246" s="45" t="s">
        <v>1135</v>
      </c>
      <c r="W246" s="45" t="s">
        <v>102</v>
      </c>
      <c r="Y246" s="48">
        <v>0</v>
      </c>
      <c r="AB246" s="48">
        <v>1450000</v>
      </c>
      <c r="AC246" s="45" t="s">
        <v>1</v>
      </c>
      <c r="AD246" s="45" t="s">
        <v>546</v>
      </c>
      <c r="AE246" s="45" t="s">
        <v>2546</v>
      </c>
      <c r="AF246" s="45" t="s">
        <v>2608</v>
      </c>
      <c r="AG246" s="45" t="s">
        <v>34</v>
      </c>
      <c r="AI246" s="48">
        <v>0</v>
      </c>
      <c r="AL246" s="48">
        <v>1615230</v>
      </c>
      <c r="AM246" s="45" t="s">
        <v>1</v>
      </c>
      <c r="AN246" s="45" t="s">
        <v>539</v>
      </c>
      <c r="AO246" s="45" t="s">
        <v>835</v>
      </c>
      <c r="AP246" s="45" t="s">
        <v>1248</v>
      </c>
      <c r="AQ246" s="45" t="s">
        <v>103</v>
      </c>
      <c r="AS246" s="48">
        <v>0</v>
      </c>
      <c r="AV246" s="48">
        <v>0</v>
      </c>
      <c r="AW246" s="45" t="s">
        <v>2</v>
      </c>
      <c r="AX246" s="45" t="s">
        <v>526</v>
      </c>
      <c r="AY246" s="45" t="s">
        <v>811</v>
      </c>
      <c r="AZ246" s="45" t="s">
        <v>1117</v>
      </c>
      <c r="BA246" s="45" t="s">
        <v>90</v>
      </c>
      <c r="BC246" s="48">
        <v>0</v>
      </c>
      <c r="BF246" s="48">
        <v>0</v>
      </c>
      <c r="BG246" s="45" t="s">
        <v>1</v>
      </c>
      <c r="BH246" s="45" t="s">
        <v>528</v>
      </c>
      <c r="BI246" s="45" t="s">
        <v>813</v>
      </c>
      <c r="BJ246" s="45" t="s">
        <v>1245</v>
      </c>
      <c r="BK246" s="45" t="s">
        <v>91</v>
      </c>
      <c r="BM246" s="48">
        <v>0</v>
      </c>
      <c r="BP246" s="48">
        <v>0</v>
      </c>
      <c r="BQ246" s="45" t="s">
        <v>1</v>
      </c>
      <c r="BR246" s="45" t="s">
        <v>2492</v>
      </c>
      <c r="BS246" s="45" t="s">
        <v>1698</v>
      </c>
      <c r="BT246" s="45" t="s">
        <v>2353</v>
      </c>
      <c r="BU246" s="45" t="s">
        <v>250</v>
      </c>
      <c r="BW246" s="48">
        <v>0</v>
      </c>
    </row>
    <row r="247" spans="1:75" x14ac:dyDescent="0.3">
      <c r="A247" s="45" t="s">
        <v>1306</v>
      </c>
      <c r="B247" s="45" t="s">
        <v>1569</v>
      </c>
      <c r="C247" s="45" t="s">
        <v>2116</v>
      </c>
      <c r="D247" s="45" t="s">
        <v>2117</v>
      </c>
      <c r="E247" s="45" t="s">
        <v>226</v>
      </c>
      <c r="F247" s="45"/>
      <c r="H247" s="1">
        <v>554008</v>
      </c>
      <c r="I247" s="2" t="s">
        <v>2</v>
      </c>
      <c r="J247" s="2" t="s">
        <v>571</v>
      </c>
      <c r="K247" s="2" t="s">
        <v>880</v>
      </c>
      <c r="L247" s="45" t="s">
        <v>1111</v>
      </c>
      <c r="M247" s="2" t="s">
        <v>129</v>
      </c>
      <c r="O247" s="48">
        <v>0</v>
      </c>
      <c r="R247" s="48">
        <v>8070696</v>
      </c>
      <c r="S247" s="45" t="s">
        <v>2</v>
      </c>
      <c r="T247" s="45" t="s">
        <v>555</v>
      </c>
      <c r="U247" s="45" t="s">
        <v>860</v>
      </c>
      <c r="V247" s="45" t="s">
        <v>1136</v>
      </c>
      <c r="W247" s="45" t="s">
        <v>47</v>
      </c>
      <c r="Y247" s="48">
        <v>0</v>
      </c>
      <c r="AB247" s="48">
        <v>780000</v>
      </c>
      <c r="AC247" s="45" t="s">
        <v>1</v>
      </c>
      <c r="AD247" s="45" t="s">
        <v>546</v>
      </c>
      <c r="AE247" s="45" t="s">
        <v>2547</v>
      </c>
      <c r="AF247" s="45" t="s">
        <v>2084</v>
      </c>
      <c r="AG247" s="45" t="s">
        <v>145</v>
      </c>
      <c r="AI247" s="48">
        <v>0</v>
      </c>
      <c r="AL247" s="48">
        <v>1633712</v>
      </c>
      <c r="AM247" s="45" t="s">
        <v>1</v>
      </c>
      <c r="AN247" s="45" t="s">
        <v>539</v>
      </c>
      <c r="AO247" s="45" t="s">
        <v>835</v>
      </c>
      <c r="AP247" s="45" t="s">
        <v>1249</v>
      </c>
      <c r="AQ247" s="45" t="s">
        <v>103</v>
      </c>
      <c r="AS247" s="48">
        <v>0</v>
      </c>
      <c r="AV247" s="48">
        <v>0</v>
      </c>
      <c r="AW247" s="45" t="s">
        <v>1</v>
      </c>
      <c r="AX247" s="45" t="s">
        <v>527</v>
      </c>
      <c r="AY247" s="45" t="s">
        <v>1680</v>
      </c>
      <c r="AZ247" s="45" t="s">
        <v>1246</v>
      </c>
      <c r="BA247" s="45" t="s">
        <v>139</v>
      </c>
      <c r="BC247" s="48">
        <v>0</v>
      </c>
      <c r="BF247" s="48">
        <v>379205</v>
      </c>
      <c r="BG247" s="45" t="s">
        <v>1</v>
      </c>
      <c r="BH247" s="45" t="s">
        <v>528</v>
      </c>
      <c r="BI247" s="45" t="s">
        <v>1679</v>
      </c>
      <c r="BJ247" s="45" t="s">
        <v>1246</v>
      </c>
      <c r="BK247" s="45" t="s">
        <v>91</v>
      </c>
      <c r="BM247" s="48">
        <v>2535.7962000000002</v>
      </c>
      <c r="BP247" s="48">
        <v>0</v>
      </c>
      <c r="BQ247" s="45" t="s">
        <v>1</v>
      </c>
      <c r="BR247" s="45" t="s">
        <v>526</v>
      </c>
      <c r="BS247" s="45" t="s">
        <v>811</v>
      </c>
      <c r="BT247" s="45" t="s">
        <v>2374</v>
      </c>
      <c r="BU247" s="45" t="s">
        <v>90</v>
      </c>
      <c r="BW247" s="48">
        <v>0</v>
      </c>
    </row>
    <row r="248" spans="1:75" x14ac:dyDescent="0.3">
      <c r="A248" s="45" t="s">
        <v>1306</v>
      </c>
      <c r="B248" s="45" t="s">
        <v>1570</v>
      </c>
      <c r="C248" s="45" t="s">
        <v>2118</v>
      </c>
      <c r="D248" s="45" t="s">
        <v>199</v>
      </c>
      <c r="E248" s="45" t="s">
        <v>2</v>
      </c>
      <c r="F248" s="45"/>
      <c r="H248" s="1">
        <v>2148511</v>
      </c>
      <c r="I248" s="2" t="s">
        <v>2</v>
      </c>
      <c r="J248" s="2" t="s">
        <v>572</v>
      </c>
      <c r="K248" s="2" t="s">
        <v>881</v>
      </c>
      <c r="L248" s="45" t="s">
        <v>1149</v>
      </c>
      <c r="M248" s="2" t="s">
        <v>55</v>
      </c>
      <c r="O248" s="48">
        <v>0</v>
      </c>
      <c r="R248" s="48">
        <v>4044865</v>
      </c>
      <c r="S248" s="45" t="s">
        <v>2</v>
      </c>
      <c r="T248" s="45" t="s">
        <v>555</v>
      </c>
      <c r="U248" s="45" t="s">
        <v>861</v>
      </c>
      <c r="V248" s="45" t="s">
        <v>1137</v>
      </c>
      <c r="W248" s="45" t="s">
        <v>116</v>
      </c>
      <c r="Y248" s="48">
        <v>230231.58</v>
      </c>
      <c r="AB248" s="48">
        <v>1300000</v>
      </c>
      <c r="AC248" s="45" t="s">
        <v>2</v>
      </c>
      <c r="AD248" s="45" t="s">
        <v>2496</v>
      </c>
      <c r="AE248" s="45" t="s">
        <v>849</v>
      </c>
      <c r="AF248" s="45" t="s">
        <v>1128</v>
      </c>
      <c r="AG248" s="45" t="s">
        <v>109</v>
      </c>
      <c r="AI248" s="48">
        <v>134809.64939999999</v>
      </c>
      <c r="AL248" s="48">
        <v>4173525</v>
      </c>
      <c r="AM248" s="45" t="s">
        <v>2</v>
      </c>
      <c r="AN248" s="45" t="s">
        <v>539</v>
      </c>
      <c r="AO248" s="45" t="s">
        <v>835</v>
      </c>
      <c r="AP248" s="45" t="s">
        <v>1123</v>
      </c>
      <c r="AQ248" s="45" t="s">
        <v>103</v>
      </c>
      <c r="AS248" s="48">
        <v>42947.55</v>
      </c>
      <c r="AV248" s="48">
        <v>0</v>
      </c>
      <c r="AW248" s="45" t="s">
        <v>2</v>
      </c>
      <c r="AX248" s="45" t="s">
        <v>527</v>
      </c>
      <c r="AY248" s="45" t="s">
        <v>1685</v>
      </c>
      <c r="AZ248" s="45" t="s">
        <v>1106</v>
      </c>
      <c r="BA248" s="45" t="s">
        <v>91</v>
      </c>
      <c r="BC248" s="48">
        <v>12197920.2687</v>
      </c>
      <c r="BF248" s="48">
        <v>0</v>
      </c>
      <c r="BG248" s="45" t="s">
        <v>2</v>
      </c>
      <c r="BH248" s="45" t="s">
        <v>528</v>
      </c>
      <c r="BI248" s="45" t="s">
        <v>814</v>
      </c>
      <c r="BJ248" s="45" t="s">
        <v>1118</v>
      </c>
      <c r="BK248" s="45" t="s">
        <v>91</v>
      </c>
      <c r="BM248" s="48">
        <v>536714.87549999997</v>
      </c>
      <c r="BP248" s="48">
        <v>0</v>
      </c>
      <c r="BQ248" s="45" t="s">
        <v>1</v>
      </c>
      <c r="BR248" s="45" t="s">
        <v>526</v>
      </c>
      <c r="BS248" s="45" t="s">
        <v>811</v>
      </c>
      <c r="BT248" s="45" t="s">
        <v>2375</v>
      </c>
      <c r="BU248" s="45" t="s">
        <v>90</v>
      </c>
      <c r="BW248" s="48">
        <v>0</v>
      </c>
    </row>
    <row r="249" spans="1:75" x14ac:dyDescent="0.3">
      <c r="A249" s="45" t="s">
        <v>1306</v>
      </c>
      <c r="B249" s="45" t="s">
        <v>1571</v>
      </c>
      <c r="C249" s="45" t="s">
        <v>2119</v>
      </c>
      <c r="D249" s="45" t="s">
        <v>97</v>
      </c>
      <c r="E249" s="45" t="s">
        <v>2</v>
      </c>
      <c r="F249" s="45"/>
      <c r="H249" s="1">
        <v>0</v>
      </c>
      <c r="I249" s="2" t="s">
        <v>2</v>
      </c>
      <c r="J249" s="2" t="s">
        <v>572</v>
      </c>
      <c r="K249" s="2" t="s">
        <v>881</v>
      </c>
      <c r="L249" s="45" t="s">
        <v>1150</v>
      </c>
      <c r="M249" s="2" t="s">
        <v>55</v>
      </c>
      <c r="O249" s="48">
        <v>0</v>
      </c>
      <c r="R249" s="48">
        <v>0</v>
      </c>
      <c r="S249" s="45" t="s">
        <v>3</v>
      </c>
      <c r="T249" s="45" t="s">
        <v>555</v>
      </c>
      <c r="U249" s="45" t="s">
        <v>862</v>
      </c>
      <c r="V249" s="45" t="s">
        <v>1138</v>
      </c>
      <c r="W249" s="45" t="s">
        <v>47</v>
      </c>
      <c r="Y249" s="48">
        <v>0</v>
      </c>
      <c r="AB249" s="48">
        <v>2335427</v>
      </c>
      <c r="AC249" s="45" t="s">
        <v>4</v>
      </c>
      <c r="AD249" s="45" t="s">
        <v>1346</v>
      </c>
      <c r="AE249" s="45" t="s">
        <v>850</v>
      </c>
      <c r="AF249" s="45" t="s">
        <v>1129</v>
      </c>
      <c r="AG249" s="45" t="s">
        <v>110</v>
      </c>
      <c r="AI249" s="48">
        <v>0</v>
      </c>
      <c r="AL249" s="48">
        <v>0</v>
      </c>
      <c r="AM249" s="45" t="s">
        <v>1</v>
      </c>
      <c r="AN249" s="45" t="s">
        <v>539</v>
      </c>
      <c r="AO249" s="45" t="s">
        <v>835</v>
      </c>
      <c r="AP249" s="45" t="s">
        <v>2378</v>
      </c>
      <c r="AQ249" s="45" t="s">
        <v>103</v>
      </c>
      <c r="AS249" s="48">
        <v>0</v>
      </c>
      <c r="AV249" s="48">
        <v>0</v>
      </c>
      <c r="AW249" s="45" t="s">
        <v>1</v>
      </c>
      <c r="AX249" s="45" t="s">
        <v>527</v>
      </c>
      <c r="AY249" s="45" t="s">
        <v>1684</v>
      </c>
      <c r="AZ249" s="45" t="s">
        <v>145</v>
      </c>
      <c r="BA249" s="45" t="s">
        <v>145</v>
      </c>
      <c r="BC249" s="48">
        <v>89166.752399999998</v>
      </c>
      <c r="BF249" s="48">
        <v>288206</v>
      </c>
      <c r="BG249" s="45" t="s">
        <v>2</v>
      </c>
      <c r="BH249" s="45" t="s">
        <v>528</v>
      </c>
      <c r="BI249" s="45" t="s">
        <v>1682</v>
      </c>
      <c r="BJ249" s="45" t="s">
        <v>1119</v>
      </c>
      <c r="BK249" s="45" t="s">
        <v>91</v>
      </c>
      <c r="BM249" s="48">
        <v>1499134.932</v>
      </c>
      <c r="BP249" s="48">
        <v>0</v>
      </c>
      <c r="BQ249" s="45" t="s">
        <v>1</v>
      </c>
      <c r="BR249" s="45" t="s">
        <v>526</v>
      </c>
      <c r="BS249" s="45" t="s">
        <v>1677</v>
      </c>
      <c r="BT249" s="45" t="s">
        <v>2143</v>
      </c>
      <c r="BU249" s="45" t="s">
        <v>90</v>
      </c>
      <c r="BW249" s="48">
        <v>-461823.8922</v>
      </c>
    </row>
    <row r="250" spans="1:75" x14ac:dyDescent="0.3">
      <c r="A250" s="45" t="s">
        <v>1306</v>
      </c>
      <c r="B250" s="45" t="s">
        <v>1572</v>
      </c>
      <c r="C250" s="45" t="s">
        <v>2119</v>
      </c>
      <c r="D250" s="45" t="s">
        <v>199</v>
      </c>
      <c r="E250" s="45" t="s">
        <v>2</v>
      </c>
      <c r="F250" s="45"/>
      <c r="H250" s="1">
        <v>0</v>
      </c>
      <c r="I250" s="2" t="s">
        <v>1</v>
      </c>
      <c r="J250" s="2" t="s">
        <v>573</v>
      </c>
      <c r="K250" s="2" t="s">
        <v>882</v>
      </c>
      <c r="L250" s="45" t="s">
        <v>1255</v>
      </c>
      <c r="M250" s="2" t="s">
        <v>130</v>
      </c>
      <c r="O250" s="48">
        <v>0</v>
      </c>
      <c r="R250" s="48">
        <v>500000</v>
      </c>
      <c r="S250" s="45" t="s">
        <v>2</v>
      </c>
      <c r="T250" s="45" t="s">
        <v>556</v>
      </c>
      <c r="U250" s="45" t="s">
        <v>863</v>
      </c>
      <c r="V250" s="45" t="s">
        <v>1139</v>
      </c>
      <c r="W250" s="45" t="s">
        <v>106</v>
      </c>
      <c r="Y250" s="48">
        <v>0</v>
      </c>
      <c r="AB250" s="48">
        <v>3364375</v>
      </c>
      <c r="AC250" s="45" t="s">
        <v>1</v>
      </c>
      <c r="AD250" s="45" t="s">
        <v>2430</v>
      </c>
      <c r="AE250" s="45" t="s">
        <v>2454</v>
      </c>
      <c r="AF250" s="45" t="s">
        <v>2381</v>
      </c>
      <c r="AG250" s="45" t="s">
        <v>111</v>
      </c>
      <c r="AI250" s="48">
        <v>0</v>
      </c>
      <c r="AL250" s="48">
        <v>1967685</v>
      </c>
      <c r="AM250" s="45" t="s">
        <v>2</v>
      </c>
      <c r="AN250" s="45" t="s">
        <v>1344</v>
      </c>
      <c r="AO250" s="45" t="s">
        <v>836</v>
      </c>
      <c r="AP250" s="45" t="s">
        <v>1123</v>
      </c>
      <c r="AQ250" s="45" t="s">
        <v>104</v>
      </c>
      <c r="AS250" s="48">
        <v>0</v>
      </c>
      <c r="AV250" s="48">
        <v>379205</v>
      </c>
      <c r="AW250" s="45" t="s">
        <v>1</v>
      </c>
      <c r="AX250" s="45" t="s">
        <v>528</v>
      </c>
      <c r="AY250" s="45" t="s">
        <v>1679</v>
      </c>
      <c r="AZ250" s="45" t="s">
        <v>1246</v>
      </c>
      <c r="BA250" s="45" t="s">
        <v>91</v>
      </c>
      <c r="BC250" s="48">
        <v>0</v>
      </c>
      <c r="BF250" s="48">
        <v>2344658</v>
      </c>
      <c r="BG250" s="45" t="s">
        <v>1</v>
      </c>
      <c r="BH250" s="45" t="s">
        <v>529</v>
      </c>
      <c r="BI250" s="45" t="s">
        <v>816</v>
      </c>
      <c r="BJ250" s="45" t="s">
        <v>1245</v>
      </c>
      <c r="BK250" s="45" t="s">
        <v>92</v>
      </c>
      <c r="BM250" s="48">
        <v>4891481.0138999997</v>
      </c>
      <c r="BP250" s="48">
        <v>2626542.4</v>
      </c>
      <c r="BQ250" s="45" t="s">
        <v>4</v>
      </c>
      <c r="BR250" s="45" t="s">
        <v>526</v>
      </c>
      <c r="BS250" s="45" t="s">
        <v>811</v>
      </c>
      <c r="BT250" s="45" t="s">
        <v>2144</v>
      </c>
      <c r="BU250" s="45" t="s">
        <v>90</v>
      </c>
      <c r="BW250" s="48">
        <v>5064045.4965000004</v>
      </c>
    </row>
    <row r="251" spans="1:75" x14ac:dyDescent="0.3">
      <c r="A251" s="45" t="s">
        <v>1307</v>
      </c>
      <c r="B251" s="45" t="s">
        <v>1573</v>
      </c>
      <c r="C251" s="45" t="s">
        <v>1233</v>
      </c>
      <c r="D251" s="45" t="s">
        <v>119</v>
      </c>
      <c r="E251" s="45" t="s">
        <v>1</v>
      </c>
      <c r="F251" s="45"/>
      <c r="H251" s="1">
        <v>0</v>
      </c>
      <c r="I251" s="2" t="s">
        <v>2</v>
      </c>
      <c r="J251" s="2" t="s">
        <v>573</v>
      </c>
      <c r="K251" s="2" t="s">
        <v>882</v>
      </c>
      <c r="L251" s="45" t="s">
        <v>1151</v>
      </c>
      <c r="M251" s="2" t="s">
        <v>130</v>
      </c>
      <c r="O251" s="48">
        <v>82686.374200000006</v>
      </c>
      <c r="R251" s="48">
        <v>750000</v>
      </c>
      <c r="S251" s="45" t="s">
        <v>2</v>
      </c>
      <c r="T251" s="45" t="s">
        <v>557</v>
      </c>
      <c r="U251" s="45" t="s">
        <v>864</v>
      </c>
      <c r="V251" s="45" t="s">
        <v>1139</v>
      </c>
      <c r="W251" s="45" t="s">
        <v>117</v>
      </c>
      <c r="Y251" s="48">
        <v>0</v>
      </c>
      <c r="AB251" s="48">
        <v>4300000</v>
      </c>
      <c r="AC251" s="45" t="s">
        <v>2</v>
      </c>
      <c r="AD251" s="45" t="s">
        <v>2430</v>
      </c>
      <c r="AE251" s="45" t="s">
        <v>1699</v>
      </c>
      <c r="AF251" s="45" t="s">
        <v>2149</v>
      </c>
      <c r="AG251" s="45" t="s">
        <v>111</v>
      </c>
      <c r="AI251" s="48">
        <v>0</v>
      </c>
      <c r="AL251" s="48">
        <v>86464</v>
      </c>
      <c r="AM251" s="45" t="s">
        <v>1</v>
      </c>
      <c r="AN251" s="45" t="s">
        <v>2629</v>
      </c>
      <c r="AO251" s="45" t="s">
        <v>837</v>
      </c>
      <c r="AP251" s="45" t="s">
        <v>1249</v>
      </c>
      <c r="AQ251" s="45" t="s">
        <v>105</v>
      </c>
      <c r="AS251" s="48">
        <v>0</v>
      </c>
      <c r="AV251" s="48">
        <v>288206</v>
      </c>
      <c r="AW251" s="45" t="s">
        <v>2</v>
      </c>
      <c r="AX251" s="45" t="s">
        <v>528</v>
      </c>
      <c r="AY251" s="45" t="s">
        <v>1682</v>
      </c>
      <c r="AZ251" s="45" t="s">
        <v>1119</v>
      </c>
      <c r="BA251" s="45" t="s">
        <v>91</v>
      </c>
      <c r="BC251" s="48">
        <v>0</v>
      </c>
      <c r="BF251" s="48">
        <v>1008066</v>
      </c>
      <c r="BG251" s="45" t="s">
        <v>1</v>
      </c>
      <c r="BH251" s="45" t="s">
        <v>529</v>
      </c>
      <c r="BI251" s="45" t="s">
        <v>816</v>
      </c>
      <c r="BJ251" s="45" t="s">
        <v>1246</v>
      </c>
      <c r="BK251" s="45" t="s">
        <v>92</v>
      </c>
      <c r="BM251" s="48">
        <v>0</v>
      </c>
      <c r="BP251" s="48">
        <v>0</v>
      </c>
      <c r="BQ251" s="45" t="s">
        <v>1</v>
      </c>
      <c r="BR251" s="45" t="s">
        <v>526</v>
      </c>
      <c r="BS251" s="45" t="s">
        <v>811</v>
      </c>
      <c r="BT251" s="45" t="s">
        <v>2373</v>
      </c>
      <c r="BU251" s="45" t="s">
        <v>90</v>
      </c>
      <c r="BW251" s="48">
        <v>0</v>
      </c>
    </row>
    <row r="252" spans="1:75" x14ac:dyDescent="0.3">
      <c r="A252" s="45" t="s">
        <v>1307</v>
      </c>
      <c r="B252" s="45" t="s">
        <v>1573</v>
      </c>
      <c r="C252" s="45" t="s">
        <v>2362</v>
      </c>
      <c r="D252" s="45" t="s">
        <v>119</v>
      </c>
      <c r="E252" s="45" t="s">
        <v>1</v>
      </c>
      <c r="F252" s="45"/>
      <c r="H252" s="1">
        <v>0</v>
      </c>
      <c r="I252" s="2" t="s">
        <v>2</v>
      </c>
      <c r="J252" s="2" t="s">
        <v>574</v>
      </c>
      <c r="K252" s="2" t="s">
        <v>883</v>
      </c>
      <c r="L252" s="45" t="s">
        <v>1152</v>
      </c>
      <c r="M252" s="2" t="s">
        <v>121</v>
      </c>
      <c r="O252" s="48">
        <v>7605.1621999999998</v>
      </c>
      <c r="R252" s="48">
        <v>700000</v>
      </c>
      <c r="S252" s="45" t="s">
        <v>1</v>
      </c>
      <c r="T252" s="45" t="s">
        <v>558</v>
      </c>
      <c r="U252" s="45" t="s">
        <v>865</v>
      </c>
      <c r="V252" s="45" t="s">
        <v>1253</v>
      </c>
      <c r="W252" s="45" t="s">
        <v>118</v>
      </c>
      <c r="Y252" s="48">
        <v>45635.135000000002</v>
      </c>
      <c r="AB252" s="48">
        <v>0</v>
      </c>
      <c r="AC252" s="45" t="s">
        <v>4</v>
      </c>
      <c r="AD252" s="45" t="s">
        <v>2430</v>
      </c>
      <c r="AE252" s="45" t="s">
        <v>852</v>
      </c>
      <c r="AF252" s="45" t="s">
        <v>1129</v>
      </c>
      <c r="AG252" s="45" t="s">
        <v>111</v>
      </c>
      <c r="AI252" s="48">
        <v>30987.2045</v>
      </c>
      <c r="AL252" s="48">
        <v>0</v>
      </c>
      <c r="AM252" s="45" t="s">
        <v>4</v>
      </c>
      <c r="AN252" s="45" t="s">
        <v>2629</v>
      </c>
      <c r="AO252" s="45" t="s">
        <v>838</v>
      </c>
      <c r="AP252" s="45" t="s">
        <v>1121</v>
      </c>
      <c r="AQ252" s="45" t="s">
        <v>106</v>
      </c>
      <c r="AS252" s="48">
        <v>0</v>
      </c>
      <c r="AV252" s="48">
        <v>0</v>
      </c>
      <c r="AW252" s="45" t="s">
        <v>1</v>
      </c>
      <c r="AX252" s="45" t="s">
        <v>528</v>
      </c>
      <c r="AY252" s="45" t="s">
        <v>813</v>
      </c>
      <c r="AZ252" s="45" t="s">
        <v>1245</v>
      </c>
      <c r="BA252" s="45" t="s">
        <v>91</v>
      </c>
      <c r="BC252" s="48">
        <v>0</v>
      </c>
      <c r="BF252" s="48">
        <v>1004516</v>
      </c>
      <c r="BG252" s="45" t="s">
        <v>2</v>
      </c>
      <c r="BH252" s="45" t="s">
        <v>529</v>
      </c>
      <c r="BI252" s="45" t="s">
        <v>817</v>
      </c>
      <c r="BJ252" s="45" t="s">
        <v>1119</v>
      </c>
      <c r="BK252" s="45" t="s">
        <v>92</v>
      </c>
      <c r="BM252" s="48">
        <v>0</v>
      </c>
      <c r="BP252" s="48">
        <v>0</v>
      </c>
      <c r="BQ252" s="45" t="s">
        <v>1</v>
      </c>
      <c r="BR252" s="45" t="s">
        <v>526</v>
      </c>
      <c r="BS252" s="45" t="s">
        <v>1678</v>
      </c>
      <c r="BT252" s="45" t="s">
        <v>145</v>
      </c>
      <c r="BU252" s="45" t="s">
        <v>145</v>
      </c>
      <c r="BW252" s="48">
        <v>0</v>
      </c>
    </row>
    <row r="253" spans="1:75" x14ac:dyDescent="0.3">
      <c r="A253" s="45" t="s">
        <v>1307</v>
      </c>
      <c r="B253" s="45" t="s">
        <v>1573</v>
      </c>
      <c r="C253" s="45" t="s">
        <v>2352</v>
      </c>
      <c r="D253" s="45" t="s">
        <v>119</v>
      </c>
      <c r="E253" s="45" t="s">
        <v>1</v>
      </c>
      <c r="F253" s="45"/>
      <c r="H253" s="1">
        <v>3462916</v>
      </c>
      <c r="I253" s="2" t="s">
        <v>2</v>
      </c>
      <c r="J253" s="2" t="s">
        <v>575</v>
      </c>
      <c r="K253" s="2" t="s">
        <v>884</v>
      </c>
      <c r="L253" s="45" t="s">
        <v>1153</v>
      </c>
      <c r="M253" s="2" t="s">
        <v>84</v>
      </c>
      <c r="O253" s="48">
        <v>22703.741000000002</v>
      </c>
      <c r="R253" s="48">
        <v>12700000</v>
      </c>
      <c r="S253" s="45" t="s">
        <v>4</v>
      </c>
      <c r="T253" s="45" t="s">
        <v>1353</v>
      </c>
      <c r="U253" s="45" t="s">
        <v>866</v>
      </c>
      <c r="V253" s="45" t="s">
        <v>1140</v>
      </c>
      <c r="W253" s="45" t="s">
        <v>119</v>
      </c>
      <c r="Y253" s="48">
        <v>0</v>
      </c>
      <c r="AB253" s="48">
        <v>0</v>
      </c>
      <c r="AC253" s="45" t="s">
        <v>4</v>
      </c>
      <c r="AD253" s="45" t="s">
        <v>2430</v>
      </c>
      <c r="AE253" s="45" t="s">
        <v>851</v>
      </c>
      <c r="AF253" s="45" t="s">
        <v>1130</v>
      </c>
      <c r="AG253" s="45" t="s">
        <v>111</v>
      </c>
      <c r="AI253" s="48">
        <v>41435.0789</v>
      </c>
      <c r="AL253" s="48">
        <v>6087</v>
      </c>
      <c r="AM253" s="45" t="s">
        <v>1</v>
      </c>
      <c r="AN253" s="45" t="s">
        <v>542</v>
      </c>
      <c r="AO253" s="45" t="s">
        <v>841</v>
      </c>
      <c r="AP253" s="45" t="s">
        <v>1247</v>
      </c>
      <c r="AQ253" s="45" t="s">
        <v>101</v>
      </c>
      <c r="AS253" s="48">
        <v>1382.9792</v>
      </c>
      <c r="AV253" s="48">
        <v>0</v>
      </c>
      <c r="AW253" s="45" t="s">
        <v>2</v>
      </c>
      <c r="AX253" s="45" t="s">
        <v>528</v>
      </c>
      <c r="AY253" s="45" t="s">
        <v>814</v>
      </c>
      <c r="AZ253" s="45" t="s">
        <v>1118</v>
      </c>
      <c r="BA253" s="45" t="s">
        <v>91</v>
      </c>
      <c r="BC253" s="48">
        <v>1.4E-3</v>
      </c>
      <c r="BF253" s="48">
        <v>714528</v>
      </c>
      <c r="BG253" s="45" t="s">
        <v>1</v>
      </c>
      <c r="BH253" s="45" t="s">
        <v>531</v>
      </c>
      <c r="BI253" s="45" t="s">
        <v>819</v>
      </c>
      <c r="BJ253" s="45" t="s">
        <v>1245</v>
      </c>
      <c r="BK253" s="45" t="s">
        <v>94</v>
      </c>
      <c r="BM253" s="48">
        <v>0</v>
      </c>
      <c r="BP253" s="48">
        <v>0</v>
      </c>
      <c r="BQ253" s="45" t="s">
        <v>1</v>
      </c>
      <c r="BR253" s="45" t="s">
        <v>527</v>
      </c>
      <c r="BS253" s="45" t="s">
        <v>1680</v>
      </c>
      <c r="BT253" s="45" t="s">
        <v>1246</v>
      </c>
      <c r="BU253" s="45" t="s">
        <v>139</v>
      </c>
      <c r="BW253" s="48">
        <v>0</v>
      </c>
    </row>
    <row r="254" spans="1:75" x14ac:dyDescent="0.3">
      <c r="A254" s="45" t="s">
        <v>1308</v>
      </c>
      <c r="B254" s="45" t="s">
        <v>1574</v>
      </c>
      <c r="C254" s="45" t="s">
        <v>2363</v>
      </c>
      <c r="D254" s="45" t="s">
        <v>241</v>
      </c>
      <c r="E254" s="45" t="s">
        <v>1</v>
      </c>
      <c r="F254" s="45"/>
      <c r="H254" s="1">
        <v>0</v>
      </c>
      <c r="I254" s="2" t="s">
        <v>1</v>
      </c>
      <c r="J254" s="2" t="s">
        <v>576</v>
      </c>
      <c r="K254" s="2" t="s">
        <v>885</v>
      </c>
      <c r="L254" s="45" t="s">
        <v>1240</v>
      </c>
      <c r="M254" s="2" t="s">
        <v>131</v>
      </c>
      <c r="O254" s="48">
        <v>0</v>
      </c>
      <c r="R254" s="48">
        <v>10500000</v>
      </c>
      <c r="S254" s="45" t="s">
        <v>1</v>
      </c>
      <c r="T254" s="45" t="s">
        <v>2431</v>
      </c>
      <c r="U254" s="45" t="s">
        <v>2455</v>
      </c>
      <c r="V254" s="45" t="s">
        <v>2363</v>
      </c>
      <c r="W254" s="45" t="s">
        <v>145</v>
      </c>
      <c r="Y254" s="48">
        <v>2694007.49</v>
      </c>
      <c r="AB254" s="48">
        <v>1232131</v>
      </c>
      <c r="AC254" s="45" t="s">
        <v>2</v>
      </c>
      <c r="AD254" s="45" t="s">
        <v>550</v>
      </c>
      <c r="AE254" s="45" t="s">
        <v>853</v>
      </c>
      <c r="AF254" s="45" t="s">
        <v>1131</v>
      </c>
      <c r="AG254" s="45" t="s">
        <v>112</v>
      </c>
      <c r="AI254" s="48">
        <v>4004047.43</v>
      </c>
      <c r="AL254" s="48">
        <v>3253866</v>
      </c>
      <c r="AM254" s="45" t="s">
        <v>1</v>
      </c>
      <c r="AN254" s="45" t="s">
        <v>542</v>
      </c>
      <c r="AO254" s="45" t="s">
        <v>839</v>
      </c>
      <c r="AP254" s="45" t="s">
        <v>1248</v>
      </c>
      <c r="AQ254" s="45" t="s">
        <v>101</v>
      </c>
      <c r="AS254" s="48">
        <v>2917135.32</v>
      </c>
      <c r="AV254" s="48">
        <v>2344658</v>
      </c>
      <c r="AW254" s="45" t="s">
        <v>1</v>
      </c>
      <c r="AX254" s="45" t="s">
        <v>529</v>
      </c>
      <c r="AY254" s="45" t="s">
        <v>816</v>
      </c>
      <c r="AZ254" s="45" t="s">
        <v>1245</v>
      </c>
      <c r="BA254" s="45" t="s">
        <v>92</v>
      </c>
      <c r="BC254" s="48">
        <v>445364.25</v>
      </c>
      <c r="BF254" s="48">
        <v>3138938</v>
      </c>
      <c r="BG254" s="45" t="s">
        <v>1</v>
      </c>
      <c r="BH254" s="45" t="s">
        <v>531</v>
      </c>
      <c r="BI254" s="45" t="s">
        <v>820</v>
      </c>
      <c r="BJ254" s="45" t="s">
        <v>1245</v>
      </c>
      <c r="BK254" s="45" t="s">
        <v>95</v>
      </c>
      <c r="BM254" s="48">
        <v>225770.46</v>
      </c>
      <c r="BP254" s="48">
        <v>0</v>
      </c>
      <c r="BQ254" s="45" t="s">
        <v>2</v>
      </c>
      <c r="BR254" s="45" t="s">
        <v>527</v>
      </c>
      <c r="BS254" s="45" t="s">
        <v>1685</v>
      </c>
      <c r="BT254" s="45" t="s">
        <v>1106</v>
      </c>
      <c r="BU254" s="45" t="s">
        <v>91</v>
      </c>
      <c r="BW254" s="48">
        <v>0</v>
      </c>
    </row>
    <row r="255" spans="1:75" x14ac:dyDescent="0.3">
      <c r="A255" s="45" t="s">
        <v>1308</v>
      </c>
      <c r="B255" s="45" t="s">
        <v>1575</v>
      </c>
      <c r="C255" s="45" t="s">
        <v>2353</v>
      </c>
      <c r="D255" s="45" t="s">
        <v>242</v>
      </c>
      <c r="E255" s="45" t="s">
        <v>1</v>
      </c>
      <c r="F255" s="45"/>
      <c r="H255" s="1">
        <v>0</v>
      </c>
      <c r="I255" s="2" t="s">
        <v>2</v>
      </c>
      <c r="J255" s="2" t="s">
        <v>576</v>
      </c>
      <c r="K255" s="2" t="s">
        <v>886</v>
      </c>
      <c r="L255" s="45" t="s">
        <v>1142</v>
      </c>
      <c r="M255" s="2" t="s">
        <v>126</v>
      </c>
      <c r="O255" s="48">
        <v>0</v>
      </c>
      <c r="R255" s="48">
        <v>2270566</v>
      </c>
      <c r="S255" s="45" t="s">
        <v>2</v>
      </c>
      <c r="T255" s="45" t="s">
        <v>560</v>
      </c>
      <c r="U255" s="45" t="s">
        <v>867</v>
      </c>
      <c r="V255" s="45" t="s">
        <v>1141</v>
      </c>
      <c r="W255" s="45" t="s">
        <v>120</v>
      </c>
      <c r="Y255" s="48">
        <v>3407922.82</v>
      </c>
      <c r="AB255" s="48">
        <v>0</v>
      </c>
      <c r="AC255" s="45" t="s">
        <v>1</v>
      </c>
      <c r="AD255" s="45" t="s">
        <v>550</v>
      </c>
      <c r="AE255" s="45" t="s">
        <v>853</v>
      </c>
      <c r="AF255" s="45" t="s">
        <v>1250</v>
      </c>
      <c r="AG255" s="45" t="s">
        <v>112</v>
      </c>
      <c r="AI255" s="48">
        <v>6343534.4299999997</v>
      </c>
      <c r="AL255" s="48">
        <v>9718053</v>
      </c>
      <c r="AM255" s="45" t="s">
        <v>2</v>
      </c>
      <c r="AN255" s="45" t="s">
        <v>542</v>
      </c>
      <c r="AO255" s="45" t="s">
        <v>840</v>
      </c>
      <c r="AP255" s="45" t="s">
        <v>1123</v>
      </c>
      <c r="AQ255" s="45" t="s">
        <v>101</v>
      </c>
      <c r="AS255" s="48">
        <v>8378612.9299999997</v>
      </c>
      <c r="AV255" s="48">
        <v>1008066</v>
      </c>
      <c r="AW255" s="45" t="s">
        <v>1</v>
      </c>
      <c r="AX255" s="45" t="s">
        <v>529</v>
      </c>
      <c r="AY255" s="45" t="s">
        <v>816</v>
      </c>
      <c r="AZ255" s="45" t="s">
        <v>1246</v>
      </c>
      <c r="BA255" s="45" t="s">
        <v>92</v>
      </c>
      <c r="BC255" s="48">
        <v>14965760.289999999</v>
      </c>
      <c r="BF255" s="48">
        <v>201623</v>
      </c>
      <c r="BG255" s="45" t="s">
        <v>1</v>
      </c>
      <c r="BH255" s="45" t="s">
        <v>531</v>
      </c>
      <c r="BI255" s="45" t="s">
        <v>821</v>
      </c>
      <c r="BJ255" s="45" t="s">
        <v>1245</v>
      </c>
      <c r="BK255" s="45" t="s">
        <v>96</v>
      </c>
      <c r="BM255" s="48">
        <v>8111910.2000000002</v>
      </c>
      <c r="BP255" s="48">
        <v>0</v>
      </c>
      <c r="BQ255" s="45" t="s">
        <v>1</v>
      </c>
      <c r="BR255" s="45" t="s">
        <v>527</v>
      </c>
      <c r="BS255" s="45" t="s">
        <v>1684</v>
      </c>
      <c r="BT255" s="45" t="s">
        <v>145</v>
      </c>
      <c r="BU255" s="45" t="s">
        <v>145</v>
      </c>
      <c r="BW255" s="48">
        <v>-138098.29999999999</v>
      </c>
    </row>
    <row r="256" spans="1:75" x14ac:dyDescent="0.3">
      <c r="A256" s="45" t="s">
        <v>489</v>
      </c>
      <c r="B256" s="45" t="s">
        <v>1576</v>
      </c>
      <c r="C256" s="45" t="s">
        <v>2364</v>
      </c>
      <c r="D256" s="45" t="s">
        <v>48</v>
      </c>
      <c r="E256" s="45" t="s">
        <v>1</v>
      </c>
      <c r="F256" s="45"/>
      <c r="H256" s="1">
        <v>0</v>
      </c>
      <c r="I256" s="2" t="s">
        <v>2</v>
      </c>
      <c r="J256" s="2" t="s">
        <v>576</v>
      </c>
      <c r="K256" s="2" t="s">
        <v>887</v>
      </c>
      <c r="L256" s="45" t="s">
        <v>1142</v>
      </c>
      <c r="M256" s="2" t="s">
        <v>131</v>
      </c>
      <c r="O256" s="48">
        <v>959560.11450000003</v>
      </c>
      <c r="R256" s="48">
        <v>0</v>
      </c>
      <c r="S256" s="45" t="s">
        <v>1</v>
      </c>
      <c r="T256" s="45" t="s">
        <v>560</v>
      </c>
      <c r="U256" s="45" t="s">
        <v>868</v>
      </c>
      <c r="V256" s="45" t="s">
        <v>1254</v>
      </c>
      <c r="W256" s="45" t="s">
        <v>120</v>
      </c>
      <c r="Y256" s="48">
        <v>-3841.8159000000001</v>
      </c>
      <c r="AB256" s="48">
        <v>0</v>
      </c>
      <c r="AC256" s="45" t="s">
        <v>1</v>
      </c>
      <c r="AD256" s="45" t="s">
        <v>550</v>
      </c>
      <c r="AE256" s="45" t="s">
        <v>854</v>
      </c>
      <c r="AF256" s="45" t="s">
        <v>1251</v>
      </c>
      <c r="AG256" s="45" t="s">
        <v>112</v>
      </c>
      <c r="AI256" s="48">
        <v>-120.9</v>
      </c>
      <c r="AL256" s="48">
        <v>800479</v>
      </c>
      <c r="AM256" s="45" t="s">
        <v>1</v>
      </c>
      <c r="AN256" s="45" t="s">
        <v>543</v>
      </c>
      <c r="AO256" s="45" t="s">
        <v>842</v>
      </c>
      <c r="AP256" s="45" t="s">
        <v>1248</v>
      </c>
      <c r="AQ256" s="45" t="s">
        <v>100</v>
      </c>
      <c r="AS256" s="48">
        <v>0</v>
      </c>
      <c r="AV256" s="48">
        <v>1004516</v>
      </c>
      <c r="AW256" s="45" t="s">
        <v>2</v>
      </c>
      <c r="AX256" s="45" t="s">
        <v>529</v>
      </c>
      <c r="AY256" s="45" t="s">
        <v>817</v>
      </c>
      <c r="AZ256" s="45" t="s">
        <v>1119</v>
      </c>
      <c r="BA256" s="45" t="s">
        <v>92</v>
      </c>
      <c r="BC256" s="48">
        <v>0</v>
      </c>
      <c r="BF256" s="48">
        <v>890574</v>
      </c>
      <c r="BG256" s="45" t="s">
        <v>1</v>
      </c>
      <c r="BH256" s="45" t="s">
        <v>531</v>
      </c>
      <c r="BI256" s="45" t="s">
        <v>819</v>
      </c>
      <c r="BJ256" s="45" t="s">
        <v>1246</v>
      </c>
      <c r="BK256" s="45" t="s">
        <v>94</v>
      </c>
      <c r="BM256" s="48">
        <v>0</v>
      </c>
      <c r="BP256" s="48">
        <v>369973.08</v>
      </c>
      <c r="BQ256" s="45" t="s">
        <v>1</v>
      </c>
      <c r="BR256" s="45" t="s">
        <v>528</v>
      </c>
      <c r="BS256" s="45" t="s">
        <v>1679</v>
      </c>
      <c r="BT256" s="45" t="s">
        <v>1246</v>
      </c>
      <c r="BU256" s="45" t="s">
        <v>91</v>
      </c>
      <c r="BW256" s="48">
        <v>0</v>
      </c>
    </row>
    <row r="257" spans="1:75" x14ac:dyDescent="0.3">
      <c r="A257" s="45" t="s">
        <v>489</v>
      </c>
      <c r="B257" s="45" t="s">
        <v>1576</v>
      </c>
      <c r="C257" s="45" t="s">
        <v>2365</v>
      </c>
      <c r="D257" s="45" t="s">
        <v>48</v>
      </c>
      <c r="E257" s="45" t="s">
        <v>1</v>
      </c>
      <c r="F257" s="45"/>
      <c r="H257" s="1">
        <v>132000</v>
      </c>
      <c r="I257" s="2" t="s">
        <v>2</v>
      </c>
      <c r="J257" s="2" t="s">
        <v>577</v>
      </c>
      <c r="K257" s="2" t="s">
        <v>888</v>
      </c>
      <c r="L257" s="45" t="s">
        <v>1090</v>
      </c>
      <c r="M257" s="2" t="s">
        <v>63</v>
      </c>
      <c r="O257" s="48">
        <v>1621560.9461999999</v>
      </c>
      <c r="R257" s="48">
        <v>182305</v>
      </c>
      <c r="S257" s="45" t="s">
        <v>2</v>
      </c>
      <c r="T257" s="45" t="s">
        <v>561</v>
      </c>
      <c r="U257" s="45" t="s">
        <v>869</v>
      </c>
      <c r="V257" s="45" t="s">
        <v>1142</v>
      </c>
      <c r="W257" s="45" t="s">
        <v>121</v>
      </c>
      <c r="Y257" s="48">
        <v>511401.00959999999</v>
      </c>
      <c r="AB257" s="48">
        <v>0</v>
      </c>
      <c r="AC257" s="45" t="s">
        <v>1</v>
      </c>
      <c r="AD257" s="45" t="s">
        <v>550</v>
      </c>
      <c r="AE257" s="45" t="s">
        <v>855</v>
      </c>
      <c r="AF257" s="45" t="s">
        <v>1252</v>
      </c>
      <c r="AG257" s="45" t="s">
        <v>112</v>
      </c>
      <c r="AI257" s="48">
        <v>1354585.9040999999</v>
      </c>
      <c r="AL257" s="48">
        <v>4752622</v>
      </c>
      <c r="AM257" s="45" t="s">
        <v>2</v>
      </c>
      <c r="AN257" s="45" t="s">
        <v>543</v>
      </c>
      <c r="AO257" s="45" t="s">
        <v>842</v>
      </c>
      <c r="AP257" s="45" t="s">
        <v>1123</v>
      </c>
      <c r="AQ257" s="45" t="s">
        <v>100</v>
      </c>
      <c r="AS257" s="48">
        <v>1180464.5970000001</v>
      </c>
      <c r="AV257" s="48">
        <v>3138938</v>
      </c>
      <c r="AW257" s="45" t="s">
        <v>1</v>
      </c>
      <c r="AX257" s="45" t="s">
        <v>531</v>
      </c>
      <c r="AY257" s="45" t="s">
        <v>820</v>
      </c>
      <c r="AZ257" s="45" t="s">
        <v>1245</v>
      </c>
      <c r="BA257" s="45" t="s">
        <v>95</v>
      </c>
      <c r="BC257" s="48">
        <v>3178337.6235000002</v>
      </c>
      <c r="BF257" s="48">
        <v>4000000</v>
      </c>
      <c r="BG257" s="45" t="s">
        <v>1</v>
      </c>
      <c r="BH257" s="45" t="s">
        <v>531</v>
      </c>
      <c r="BI257" s="45" t="s">
        <v>820</v>
      </c>
      <c r="BJ257" s="45" t="s">
        <v>1246</v>
      </c>
      <c r="BK257" s="45" t="s">
        <v>95</v>
      </c>
      <c r="BM257" s="48">
        <v>16919230.099199999</v>
      </c>
      <c r="BP257" s="48">
        <v>0</v>
      </c>
      <c r="BQ257" s="45" t="s">
        <v>2</v>
      </c>
      <c r="BR257" s="45" t="s">
        <v>528</v>
      </c>
      <c r="BS257" s="45" t="s">
        <v>814</v>
      </c>
      <c r="BT257" s="45" t="s">
        <v>1118</v>
      </c>
      <c r="BU257" s="45" t="s">
        <v>91</v>
      </c>
      <c r="BW257" s="48">
        <v>4042099.8462</v>
      </c>
    </row>
    <row r="258" spans="1:75" x14ac:dyDescent="0.3">
      <c r="A258" s="45" t="s">
        <v>489</v>
      </c>
      <c r="B258" s="45" t="s">
        <v>1576</v>
      </c>
      <c r="C258" s="45" t="s">
        <v>2120</v>
      </c>
      <c r="D258" s="45" t="s">
        <v>48</v>
      </c>
      <c r="E258" s="45" t="s">
        <v>2</v>
      </c>
      <c r="F258" s="45"/>
      <c r="H258" s="1">
        <v>0</v>
      </c>
      <c r="I258" s="2" t="s">
        <v>2</v>
      </c>
      <c r="J258" s="2" t="s">
        <v>578</v>
      </c>
      <c r="K258" s="2" t="s">
        <v>889</v>
      </c>
      <c r="L258" s="45" t="s">
        <v>1142</v>
      </c>
      <c r="M258" s="2" t="s">
        <v>132</v>
      </c>
      <c r="O258" s="48">
        <v>0</v>
      </c>
      <c r="R258" s="48">
        <v>8000000</v>
      </c>
      <c r="S258" s="45" t="s">
        <v>4</v>
      </c>
      <c r="T258" s="45" t="s">
        <v>562</v>
      </c>
      <c r="U258" s="45" t="s">
        <v>870</v>
      </c>
      <c r="V258" s="45" t="s">
        <v>1143</v>
      </c>
      <c r="W258" s="45" t="s">
        <v>98</v>
      </c>
      <c r="Y258" s="48">
        <v>0</v>
      </c>
      <c r="AB258" s="48">
        <v>0</v>
      </c>
      <c r="AC258" s="45" t="s">
        <v>1</v>
      </c>
      <c r="AD258" s="45" t="s">
        <v>550</v>
      </c>
      <c r="AE258" s="45" t="s">
        <v>854</v>
      </c>
      <c r="AF258" s="45" t="s">
        <v>2472</v>
      </c>
      <c r="AG258" s="45" t="s">
        <v>112</v>
      </c>
      <c r="AI258" s="48">
        <v>0</v>
      </c>
      <c r="AL258" s="48">
        <v>3300001</v>
      </c>
      <c r="AM258" s="45" t="s">
        <v>4</v>
      </c>
      <c r="AN258" s="45" t="s">
        <v>543</v>
      </c>
      <c r="AO258" s="45" t="s">
        <v>830</v>
      </c>
      <c r="AP258" s="45" t="s">
        <v>1125</v>
      </c>
      <c r="AQ258" s="45" t="s">
        <v>100</v>
      </c>
      <c r="AS258" s="48">
        <v>0</v>
      </c>
      <c r="AV258" s="48">
        <v>201623</v>
      </c>
      <c r="AW258" s="45" t="s">
        <v>1</v>
      </c>
      <c r="AX258" s="45" t="s">
        <v>531</v>
      </c>
      <c r="AY258" s="45" t="s">
        <v>821</v>
      </c>
      <c r="AZ258" s="45" t="s">
        <v>1245</v>
      </c>
      <c r="BA258" s="45" t="s">
        <v>96</v>
      </c>
      <c r="BC258" s="48">
        <v>0</v>
      </c>
      <c r="BF258" s="48">
        <v>15060149</v>
      </c>
      <c r="BG258" s="45" t="s">
        <v>1</v>
      </c>
      <c r="BH258" s="45" t="s">
        <v>531</v>
      </c>
      <c r="BI258" s="45" t="s">
        <v>1681</v>
      </c>
      <c r="BJ258" s="45" t="s">
        <v>2376</v>
      </c>
      <c r="BK258" s="45" t="s">
        <v>96</v>
      </c>
      <c r="BM258" s="48">
        <v>883105.25939999998</v>
      </c>
      <c r="BP258" s="48">
        <v>288206</v>
      </c>
      <c r="BQ258" s="45" t="s">
        <v>2</v>
      </c>
      <c r="BR258" s="45" t="s">
        <v>528</v>
      </c>
      <c r="BS258" s="45" t="s">
        <v>1682</v>
      </c>
      <c r="BT258" s="45" t="s">
        <v>1119</v>
      </c>
      <c r="BU258" s="45" t="s">
        <v>91</v>
      </c>
      <c r="BW258" s="48">
        <v>8460317.0106000006</v>
      </c>
    </row>
    <row r="259" spans="1:75" x14ac:dyDescent="0.3">
      <c r="A259" s="45" t="s">
        <v>489</v>
      </c>
      <c r="B259" s="45" t="s">
        <v>755</v>
      </c>
      <c r="C259" s="45" t="s">
        <v>1088</v>
      </c>
      <c r="D259" s="45" t="s">
        <v>48</v>
      </c>
      <c r="E259" s="45" t="s">
        <v>4</v>
      </c>
      <c r="F259" s="45"/>
      <c r="H259" s="1">
        <v>5000000</v>
      </c>
      <c r="I259" s="2" t="s">
        <v>2</v>
      </c>
      <c r="J259" s="2" t="s">
        <v>579</v>
      </c>
      <c r="K259" s="2" t="s">
        <v>890</v>
      </c>
      <c r="L259" s="45" t="s">
        <v>1154</v>
      </c>
      <c r="M259" s="2" t="s">
        <v>133</v>
      </c>
      <c r="O259" s="48">
        <v>0</v>
      </c>
      <c r="R259" s="48">
        <v>4850000</v>
      </c>
      <c r="S259" s="45" t="s">
        <v>1</v>
      </c>
      <c r="T259" s="45" t="s">
        <v>2432</v>
      </c>
      <c r="U259" s="45" t="s">
        <v>2456</v>
      </c>
      <c r="V259" s="45" t="s">
        <v>2363</v>
      </c>
      <c r="W259" s="45" t="s">
        <v>145</v>
      </c>
      <c r="Y259" s="48">
        <v>0</v>
      </c>
      <c r="AB259" s="48">
        <v>626896</v>
      </c>
      <c r="AC259" s="45" t="s">
        <v>4</v>
      </c>
      <c r="AD259" s="45" t="s">
        <v>551</v>
      </c>
      <c r="AE259" s="45" t="s">
        <v>856</v>
      </c>
      <c r="AF259" s="45" t="s">
        <v>1132</v>
      </c>
      <c r="AG259" s="45" t="s">
        <v>113</v>
      </c>
      <c r="AI259" s="48">
        <v>0</v>
      </c>
      <c r="AL259" s="48">
        <v>0</v>
      </c>
      <c r="AM259" s="45" t="s">
        <v>1</v>
      </c>
      <c r="AN259" s="45" t="s">
        <v>543</v>
      </c>
      <c r="AO259" s="45" t="s">
        <v>843</v>
      </c>
      <c r="AP259" s="45" t="s">
        <v>1249</v>
      </c>
      <c r="AQ259" s="45" t="s">
        <v>100</v>
      </c>
      <c r="AS259" s="48">
        <v>0</v>
      </c>
      <c r="AV259" s="48">
        <v>1992048</v>
      </c>
      <c r="AW259" s="45" t="s">
        <v>1</v>
      </c>
      <c r="AX259" s="45" t="s">
        <v>531</v>
      </c>
      <c r="AY259" s="45" t="s">
        <v>819</v>
      </c>
      <c r="AZ259" s="45" t="s">
        <v>1246</v>
      </c>
      <c r="BA259" s="45" t="s">
        <v>94</v>
      </c>
      <c r="BC259" s="48">
        <v>0</v>
      </c>
      <c r="BF259" s="48">
        <v>17000000</v>
      </c>
      <c r="BG259" s="45" t="s">
        <v>1</v>
      </c>
      <c r="BH259" s="45" t="s">
        <v>531</v>
      </c>
      <c r="BI259" s="45" t="s">
        <v>824</v>
      </c>
      <c r="BJ259" s="45" t="s">
        <v>2377</v>
      </c>
      <c r="BK259" s="45" t="s">
        <v>96</v>
      </c>
      <c r="BM259" s="48">
        <v>0</v>
      </c>
      <c r="BP259" s="48">
        <v>0</v>
      </c>
      <c r="BQ259" s="45" t="s">
        <v>1</v>
      </c>
      <c r="BR259" s="45" t="s">
        <v>528</v>
      </c>
      <c r="BS259" s="45" t="s">
        <v>813</v>
      </c>
      <c r="BT259" s="45" t="s">
        <v>1245</v>
      </c>
      <c r="BU259" s="45" t="s">
        <v>91</v>
      </c>
      <c r="BW259" s="48">
        <v>0</v>
      </c>
    </row>
    <row r="260" spans="1:75" x14ac:dyDescent="0.3">
      <c r="A260" s="45" t="s">
        <v>490</v>
      </c>
      <c r="B260" s="45" t="s">
        <v>756</v>
      </c>
      <c r="C260" s="45" t="s">
        <v>1089</v>
      </c>
      <c r="D260" s="45" t="s">
        <v>49</v>
      </c>
      <c r="E260" s="45" t="s">
        <v>2</v>
      </c>
      <c r="F260" s="45"/>
      <c r="H260" s="1">
        <v>7104672</v>
      </c>
      <c r="I260" s="2" t="s">
        <v>1</v>
      </c>
      <c r="J260" s="2" t="s">
        <v>580</v>
      </c>
      <c r="K260" s="2" t="s">
        <v>891</v>
      </c>
      <c r="L260" s="45" t="s">
        <v>1256</v>
      </c>
      <c r="M260" s="2" t="s">
        <v>134</v>
      </c>
      <c r="O260" s="48">
        <v>88647.62</v>
      </c>
      <c r="R260" s="48">
        <v>0</v>
      </c>
      <c r="S260" s="45" t="s">
        <v>2</v>
      </c>
      <c r="T260" s="45" t="s">
        <v>563</v>
      </c>
      <c r="U260" s="45" t="s">
        <v>871</v>
      </c>
      <c r="V260" s="45" t="s">
        <v>1142</v>
      </c>
      <c r="W260" s="45" t="s">
        <v>21</v>
      </c>
      <c r="Y260" s="48">
        <v>856052.25</v>
      </c>
      <c r="AB260" s="48">
        <v>9500000</v>
      </c>
      <c r="AC260" s="45" t="s">
        <v>2</v>
      </c>
      <c r="AD260" s="45" t="s">
        <v>554</v>
      </c>
      <c r="AE260" s="45" t="s">
        <v>859</v>
      </c>
      <c r="AF260" s="45" t="s">
        <v>1135</v>
      </c>
      <c r="AG260" s="45" t="s">
        <v>102</v>
      </c>
      <c r="AI260" s="48">
        <v>367492.42</v>
      </c>
      <c r="AL260" s="48">
        <v>268573</v>
      </c>
      <c r="AM260" s="45" t="s">
        <v>1</v>
      </c>
      <c r="AN260" s="45" t="s">
        <v>1345</v>
      </c>
      <c r="AO260" s="45" t="s">
        <v>845</v>
      </c>
      <c r="AP260" s="45" t="s">
        <v>1247</v>
      </c>
      <c r="AQ260" s="45" t="s">
        <v>107</v>
      </c>
      <c r="AS260" s="48">
        <v>57024.21</v>
      </c>
      <c r="AV260" s="48">
        <v>4000000</v>
      </c>
      <c r="AW260" s="45" t="s">
        <v>1</v>
      </c>
      <c r="AX260" s="45" t="s">
        <v>531</v>
      </c>
      <c r="AY260" s="45" t="s">
        <v>820</v>
      </c>
      <c r="AZ260" s="45" t="s">
        <v>1246</v>
      </c>
      <c r="BA260" s="45" t="s">
        <v>95</v>
      </c>
      <c r="BC260" s="48">
        <v>0</v>
      </c>
      <c r="BF260" s="48">
        <v>7489652</v>
      </c>
      <c r="BG260" s="45" t="s">
        <v>2</v>
      </c>
      <c r="BH260" s="45" t="s">
        <v>531</v>
      </c>
      <c r="BI260" s="45" t="s">
        <v>822</v>
      </c>
      <c r="BJ260" s="45" t="s">
        <v>1119</v>
      </c>
      <c r="BK260" s="45" t="s">
        <v>94</v>
      </c>
      <c r="BM260" s="48">
        <v>0</v>
      </c>
      <c r="BP260" s="48">
        <v>0</v>
      </c>
      <c r="BQ260" s="45" t="s">
        <v>1</v>
      </c>
      <c r="BR260" s="45" t="s">
        <v>2918</v>
      </c>
      <c r="BS260" s="45" t="s">
        <v>820</v>
      </c>
      <c r="BT260" s="45" t="s">
        <v>1245</v>
      </c>
      <c r="BU260" s="45" t="s">
        <v>95</v>
      </c>
      <c r="BW260" s="48">
        <v>0</v>
      </c>
    </row>
    <row r="261" spans="1:75" x14ac:dyDescent="0.3">
      <c r="A261" s="45" t="s">
        <v>2943</v>
      </c>
      <c r="B261" s="45" t="s">
        <v>2987</v>
      </c>
      <c r="C261" s="45" t="s">
        <v>3061</v>
      </c>
      <c r="D261" s="45" t="s">
        <v>165</v>
      </c>
      <c r="E261" s="45" t="s">
        <v>1</v>
      </c>
      <c r="F261" s="45"/>
      <c r="H261" s="1">
        <v>4000000</v>
      </c>
      <c r="I261" s="2" t="s">
        <v>1</v>
      </c>
      <c r="J261" s="2" t="s">
        <v>580</v>
      </c>
      <c r="K261" s="2" t="s">
        <v>892</v>
      </c>
      <c r="L261" s="45" t="s">
        <v>1256</v>
      </c>
      <c r="M261" s="2" t="s">
        <v>115</v>
      </c>
      <c r="O261" s="48">
        <v>12512.52</v>
      </c>
      <c r="R261" s="48">
        <v>69695</v>
      </c>
      <c r="S261" s="45" t="s">
        <v>1</v>
      </c>
      <c r="T261" s="45" t="s">
        <v>564</v>
      </c>
      <c r="U261" s="45" t="s">
        <v>872</v>
      </c>
      <c r="V261" s="45" t="s">
        <v>1240</v>
      </c>
      <c r="W261" s="45" t="s">
        <v>122</v>
      </c>
      <c r="Y261" s="48">
        <v>0</v>
      </c>
      <c r="AB261" s="48">
        <v>500000</v>
      </c>
      <c r="AC261" s="45" t="s">
        <v>2</v>
      </c>
      <c r="AD261" s="45" t="s">
        <v>1347</v>
      </c>
      <c r="AE261" s="45" t="s">
        <v>857</v>
      </c>
      <c r="AF261" s="45" t="s">
        <v>1133</v>
      </c>
      <c r="AG261" s="45" t="s">
        <v>114</v>
      </c>
      <c r="AI261" s="48">
        <v>0</v>
      </c>
      <c r="AL261" s="48">
        <v>3782</v>
      </c>
      <c r="AM261" s="45" t="s">
        <v>1</v>
      </c>
      <c r="AN261" s="45" t="s">
        <v>1345</v>
      </c>
      <c r="AO261" s="45" t="s">
        <v>846</v>
      </c>
      <c r="AP261" s="45" t="s">
        <v>1248</v>
      </c>
      <c r="AQ261" s="45" t="s">
        <v>107</v>
      </c>
      <c r="AS261" s="48">
        <v>0</v>
      </c>
      <c r="AV261" s="48">
        <v>7489652</v>
      </c>
      <c r="AW261" s="45" t="s">
        <v>2</v>
      </c>
      <c r="AX261" s="45" t="s">
        <v>531</v>
      </c>
      <c r="AY261" s="45" t="s">
        <v>822</v>
      </c>
      <c r="AZ261" s="45" t="s">
        <v>1119</v>
      </c>
      <c r="BA261" s="45" t="s">
        <v>94</v>
      </c>
      <c r="BC261" s="48">
        <v>0</v>
      </c>
      <c r="BF261" s="48">
        <v>9943868</v>
      </c>
      <c r="BG261" s="45" t="s">
        <v>2</v>
      </c>
      <c r="BH261" s="45" t="s">
        <v>531</v>
      </c>
      <c r="BI261" s="45" t="s">
        <v>823</v>
      </c>
      <c r="BJ261" s="45" t="s">
        <v>1119</v>
      </c>
      <c r="BK261" s="45" t="s">
        <v>95</v>
      </c>
      <c r="BM261" s="48">
        <v>0</v>
      </c>
      <c r="BP261" s="48">
        <v>814082.29</v>
      </c>
      <c r="BQ261" s="45" t="s">
        <v>1</v>
      </c>
      <c r="BR261" s="45" t="s">
        <v>2918</v>
      </c>
      <c r="BS261" s="45" t="s">
        <v>820</v>
      </c>
      <c r="BT261" s="45" t="s">
        <v>1246</v>
      </c>
      <c r="BU261" s="45" t="s">
        <v>95</v>
      </c>
      <c r="BW261" s="48">
        <v>0</v>
      </c>
    </row>
    <row r="262" spans="1:75" x14ac:dyDescent="0.3">
      <c r="A262" s="45" t="s">
        <v>1309</v>
      </c>
      <c r="B262" s="45" t="s">
        <v>1577</v>
      </c>
      <c r="C262" s="45" t="s">
        <v>2363</v>
      </c>
      <c r="D262" s="45" t="s">
        <v>243</v>
      </c>
      <c r="E262" s="45" t="s">
        <v>1</v>
      </c>
      <c r="F262" s="45"/>
      <c r="H262" s="1">
        <v>7000000</v>
      </c>
      <c r="I262" s="2" t="s">
        <v>2</v>
      </c>
      <c r="J262" s="2" t="s">
        <v>580</v>
      </c>
      <c r="K262" s="2" t="s">
        <v>891</v>
      </c>
      <c r="L262" s="45" t="s">
        <v>1155</v>
      </c>
      <c r="M262" s="2" t="s">
        <v>134</v>
      </c>
      <c r="O262" s="48">
        <v>0</v>
      </c>
      <c r="R262" s="48">
        <v>0</v>
      </c>
      <c r="S262" s="45" t="s">
        <v>2</v>
      </c>
      <c r="T262" s="45" t="s">
        <v>564</v>
      </c>
      <c r="U262" s="45" t="s">
        <v>873</v>
      </c>
      <c r="V262" s="45" t="s">
        <v>1122</v>
      </c>
      <c r="W262" s="45" t="s">
        <v>21</v>
      </c>
      <c r="Y262" s="48">
        <v>1236123.6299999999</v>
      </c>
      <c r="AB262" s="48">
        <v>0</v>
      </c>
      <c r="AC262" s="45" t="s">
        <v>2</v>
      </c>
      <c r="AD262" s="45" t="s">
        <v>1347</v>
      </c>
      <c r="AE262" s="45" t="s">
        <v>847</v>
      </c>
      <c r="AF262" s="45" t="s">
        <v>1127</v>
      </c>
      <c r="AG262" s="45" t="s">
        <v>108</v>
      </c>
      <c r="AI262" s="48">
        <v>5494005.2400000002</v>
      </c>
      <c r="AL262" s="48">
        <v>49765</v>
      </c>
      <c r="AM262" s="45" t="s">
        <v>2</v>
      </c>
      <c r="AN262" s="45" t="s">
        <v>1345</v>
      </c>
      <c r="AO262" s="45" t="s">
        <v>844</v>
      </c>
      <c r="AP262" s="45" t="s">
        <v>1123</v>
      </c>
      <c r="AQ262" s="45" t="s">
        <v>107</v>
      </c>
      <c r="AS262" s="48">
        <v>5381831.6500000004</v>
      </c>
      <c r="AV262" s="48">
        <v>9943868</v>
      </c>
      <c r="AW262" s="45" t="s">
        <v>2</v>
      </c>
      <c r="AX262" s="45" t="s">
        <v>531</v>
      </c>
      <c r="AY262" s="45" t="s">
        <v>823</v>
      </c>
      <c r="AZ262" s="45" t="s">
        <v>1119</v>
      </c>
      <c r="BA262" s="45" t="s">
        <v>95</v>
      </c>
      <c r="BC262" s="48">
        <v>4350761.6399999997</v>
      </c>
      <c r="BF262" s="48">
        <v>0</v>
      </c>
      <c r="BG262" s="45" t="s">
        <v>1</v>
      </c>
      <c r="BH262" s="45" t="s">
        <v>531</v>
      </c>
      <c r="BI262" s="45" t="s">
        <v>824</v>
      </c>
      <c r="BJ262" s="45" t="s">
        <v>1119</v>
      </c>
      <c r="BK262" s="45" t="s">
        <v>96</v>
      </c>
      <c r="BM262" s="48">
        <v>2510099.3199999998</v>
      </c>
      <c r="BP262" s="48">
        <v>9093638.7599999998</v>
      </c>
      <c r="BQ262" s="45" t="s">
        <v>2</v>
      </c>
      <c r="BR262" s="45" t="s">
        <v>2918</v>
      </c>
      <c r="BS262" s="45" t="s">
        <v>823</v>
      </c>
      <c r="BT262" s="45" t="s">
        <v>1119</v>
      </c>
      <c r="BU262" s="45" t="s">
        <v>95</v>
      </c>
      <c r="BW262" s="48">
        <v>947364.83</v>
      </c>
    </row>
    <row r="263" spans="1:75" x14ac:dyDescent="0.3">
      <c r="A263" s="45" t="s">
        <v>1309</v>
      </c>
      <c r="B263" s="45" t="s">
        <v>1578</v>
      </c>
      <c r="C263" s="45" t="s">
        <v>2366</v>
      </c>
      <c r="D263" s="45" t="s">
        <v>243</v>
      </c>
      <c r="E263" s="45" t="s">
        <v>1</v>
      </c>
      <c r="F263" s="45"/>
      <c r="H263" s="1">
        <v>10782933</v>
      </c>
      <c r="I263" s="2" t="s">
        <v>2</v>
      </c>
      <c r="J263" s="2" t="s">
        <v>580</v>
      </c>
      <c r="K263" s="2" t="s">
        <v>893</v>
      </c>
      <c r="L263" s="45" t="s">
        <v>1155</v>
      </c>
      <c r="M263" s="2" t="s">
        <v>115</v>
      </c>
      <c r="O263" s="48">
        <v>0</v>
      </c>
      <c r="R263" s="48">
        <v>500000</v>
      </c>
      <c r="S263" s="45" t="s">
        <v>1</v>
      </c>
      <c r="T263" s="45" t="s">
        <v>1294</v>
      </c>
      <c r="U263" s="45" t="s">
        <v>2457</v>
      </c>
      <c r="V263" s="45" t="s">
        <v>2356</v>
      </c>
      <c r="W263" s="45" t="s">
        <v>230</v>
      </c>
      <c r="Y263" s="48">
        <v>0</v>
      </c>
      <c r="AB263" s="48">
        <v>1000000</v>
      </c>
      <c r="AC263" s="45" t="s">
        <v>1</v>
      </c>
      <c r="AD263" s="45" t="s">
        <v>1347</v>
      </c>
      <c r="AE263" s="45" t="s">
        <v>2548</v>
      </c>
      <c r="AF263" s="45" t="s">
        <v>2084</v>
      </c>
      <c r="AG263" s="45" t="s">
        <v>145</v>
      </c>
      <c r="AI263" s="48">
        <v>0</v>
      </c>
      <c r="AL263" s="48">
        <v>0</v>
      </c>
      <c r="AM263" s="45" t="s">
        <v>1</v>
      </c>
      <c r="AN263" s="45" t="s">
        <v>2495</v>
      </c>
      <c r="AO263" s="45" t="s">
        <v>2545</v>
      </c>
      <c r="AP263" s="45" t="s">
        <v>2360</v>
      </c>
      <c r="AQ263" s="45" t="s">
        <v>251</v>
      </c>
      <c r="AS263" s="48">
        <v>0</v>
      </c>
      <c r="AV263" s="48">
        <v>35939359</v>
      </c>
      <c r="AW263" s="45" t="s">
        <v>1</v>
      </c>
      <c r="AX263" s="45" t="s">
        <v>531</v>
      </c>
      <c r="AY263" s="45" t="s">
        <v>824</v>
      </c>
      <c r="AZ263" s="45" t="s">
        <v>1119</v>
      </c>
      <c r="BA263" s="45" t="s">
        <v>96</v>
      </c>
      <c r="BC263" s="48">
        <v>5066.8900000000003</v>
      </c>
      <c r="BF263" s="48">
        <v>371461</v>
      </c>
      <c r="BG263" s="45" t="s">
        <v>2</v>
      </c>
      <c r="BH263" s="45" t="s">
        <v>535</v>
      </c>
      <c r="BI263" s="45" t="s">
        <v>828</v>
      </c>
      <c r="BJ263" s="45" t="s">
        <v>1123</v>
      </c>
      <c r="BK263" s="45" t="s">
        <v>99</v>
      </c>
      <c r="BM263" s="48">
        <v>2233782.64</v>
      </c>
      <c r="BP263" s="48">
        <v>530412.80000000005</v>
      </c>
      <c r="BQ263" s="45" t="s">
        <v>1</v>
      </c>
      <c r="BR263" s="45" t="s">
        <v>529</v>
      </c>
      <c r="BS263" s="45" t="s">
        <v>816</v>
      </c>
      <c r="BT263" s="45" t="s">
        <v>1245</v>
      </c>
      <c r="BU263" s="45" t="s">
        <v>92</v>
      </c>
      <c r="BW263" s="48">
        <v>625753.1</v>
      </c>
    </row>
    <row r="264" spans="1:75" x14ac:dyDescent="0.3">
      <c r="A264" s="45" t="s">
        <v>1310</v>
      </c>
      <c r="B264" s="45" t="s">
        <v>1310</v>
      </c>
      <c r="C264" s="45" t="s">
        <v>2121</v>
      </c>
      <c r="D264" s="45" t="s">
        <v>2122</v>
      </c>
      <c r="E264" s="45" t="s">
        <v>4</v>
      </c>
      <c r="F264" s="45"/>
      <c r="H264" s="1">
        <v>0</v>
      </c>
      <c r="I264" s="2" t="s">
        <v>2</v>
      </c>
      <c r="J264" s="2" t="s">
        <v>581</v>
      </c>
      <c r="K264" s="2" t="s">
        <v>894</v>
      </c>
      <c r="L264" s="45" t="s">
        <v>1111</v>
      </c>
      <c r="M264" s="2" t="s">
        <v>135</v>
      </c>
      <c r="O264" s="48">
        <v>0</v>
      </c>
      <c r="R264" s="48">
        <v>0</v>
      </c>
      <c r="S264" s="45" t="s">
        <v>3</v>
      </c>
      <c r="T264" s="45" t="s">
        <v>1294</v>
      </c>
      <c r="U264" s="45" t="s">
        <v>875</v>
      </c>
      <c r="V264" s="45" t="s">
        <v>1145</v>
      </c>
      <c r="W264" s="45" t="s">
        <v>124</v>
      </c>
      <c r="Y264" s="48">
        <v>0</v>
      </c>
      <c r="AB264" s="48">
        <v>5000000</v>
      </c>
      <c r="AC264" s="45" t="s">
        <v>2</v>
      </c>
      <c r="AD264" s="45" t="s">
        <v>555</v>
      </c>
      <c r="AE264" s="45" t="s">
        <v>860</v>
      </c>
      <c r="AF264" s="45" t="s">
        <v>1136</v>
      </c>
      <c r="AG264" s="45" t="s">
        <v>47</v>
      </c>
      <c r="AI264" s="48">
        <v>0</v>
      </c>
      <c r="AL264" s="48">
        <v>395000</v>
      </c>
      <c r="AM264" s="45" t="s">
        <v>1</v>
      </c>
      <c r="AN264" s="45" t="s">
        <v>2630</v>
      </c>
      <c r="AO264" s="45" t="s">
        <v>2671</v>
      </c>
      <c r="AP264" s="45" t="s">
        <v>2095</v>
      </c>
      <c r="AQ264" s="45" t="s">
        <v>145</v>
      </c>
      <c r="AS264" s="48">
        <v>0</v>
      </c>
      <c r="AV264" s="48">
        <v>0</v>
      </c>
      <c r="AW264" s="45" t="s">
        <v>1</v>
      </c>
      <c r="AX264" s="45" t="s">
        <v>531</v>
      </c>
      <c r="AY264" s="45" t="s">
        <v>819</v>
      </c>
      <c r="AZ264" s="45" t="s">
        <v>1245</v>
      </c>
      <c r="BA264" s="45" t="s">
        <v>94</v>
      </c>
      <c r="BC264" s="48">
        <v>0</v>
      </c>
      <c r="BF264" s="48">
        <v>400000</v>
      </c>
      <c r="BG264" s="45" t="s">
        <v>2</v>
      </c>
      <c r="BH264" s="45" t="s">
        <v>535</v>
      </c>
      <c r="BI264" s="45" t="s">
        <v>829</v>
      </c>
      <c r="BJ264" s="45" t="s">
        <v>1124</v>
      </c>
      <c r="BK264" s="45" t="s">
        <v>99</v>
      </c>
      <c r="BM264" s="48">
        <v>0</v>
      </c>
      <c r="BP264" s="48">
        <v>769465.79</v>
      </c>
      <c r="BQ264" s="45" t="s">
        <v>1</v>
      </c>
      <c r="BR264" s="45" t="s">
        <v>529</v>
      </c>
      <c r="BS264" s="45" t="s">
        <v>816</v>
      </c>
      <c r="BT264" s="45" t="s">
        <v>1246</v>
      </c>
      <c r="BU264" s="45" t="s">
        <v>92</v>
      </c>
      <c r="BW264" s="48">
        <v>13225890.26</v>
      </c>
    </row>
    <row r="265" spans="1:75" x14ac:dyDescent="0.3">
      <c r="A265" s="45" t="s">
        <v>1311</v>
      </c>
      <c r="B265" s="45" t="s">
        <v>1579</v>
      </c>
      <c r="C265" s="45" t="s">
        <v>2123</v>
      </c>
      <c r="D265" s="45" t="s">
        <v>291</v>
      </c>
      <c r="E265" s="45" t="s">
        <v>2</v>
      </c>
      <c r="F265" s="45"/>
      <c r="H265" s="1">
        <v>0</v>
      </c>
      <c r="I265" s="2" t="s">
        <v>2</v>
      </c>
      <c r="J265" s="2" t="s">
        <v>581</v>
      </c>
      <c r="K265" s="2" t="s">
        <v>895</v>
      </c>
      <c r="L265" s="45" t="s">
        <v>1111</v>
      </c>
      <c r="M265" s="2" t="s">
        <v>136</v>
      </c>
      <c r="O265" s="48">
        <v>0</v>
      </c>
      <c r="R265" s="48">
        <v>1550893</v>
      </c>
      <c r="S265" s="45" t="s">
        <v>1</v>
      </c>
      <c r="T265" s="45" t="s">
        <v>565</v>
      </c>
      <c r="U265" s="45" t="s">
        <v>2458</v>
      </c>
      <c r="V265" s="45" t="s">
        <v>2357</v>
      </c>
      <c r="W265" s="45" t="s">
        <v>123</v>
      </c>
      <c r="Y265" s="48">
        <v>1830607.3</v>
      </c>
      <c r="AB265" s="48">
        <v>500000</v>
      </c>
      <c r="AC265" s="45" t="s">
        <v>2</v>
      </c>
      <c r="AD265" s="45" t="s">
        <v>555</v>
      </c>
      <c r="AE265" s="45" t="s">
        <v>2549</v>
      </c>
      <c r="AF265" s="45" t="s">
        <v>1137</v>
      </c>
      <c r="AG265" s="45" t="s">
        <v>84</v>
      </c>
      <c r="AI265" s="48">
        <v>28788298.289999999</v>
      </c>
      <c r="AL265" s="48">
        <v>780000</v>
      </c>
      <c r="AM265" s="45" t="s">
        <v>1</v>
      </c>
      <c r="AN265" s="45" t="s">
        <v>546</v>
      </c>
      <c r="AO265" s="45" t="s">
        <v>2547</v>
      </c>
      <c r="AP265" s="45" t="s">
        <v>2084</v>
      </c>
      <c r="AQ265" s="45" t="s">
        <v>145</v>
      </c>
      <c r="AS265" s="48">
        <v>41471926.350000001</v>
      </c>
      <c r="AV265" s="48">
        <v>371461</v>
      </c>
      <c r="AW265" s="45" t="s">
        <v>2</v>
      </c>
      <c r="AX265" s="45" t="s">
        <v>535</v>
      </c>
      <c r="AY265" s="45" t="s">
        <v>828</v>
      </c>
      <c r="AZ265" s="45" t="s">
        <v>1123</v>
      </c>
      <c r="BA265" s="45" t="s">
        <v>99</v>
      </c>
      <c r="BC265" s="48">
        <v>823206.11</v>
      </c>
      <c r="BF265" s="48">
        <v>150000</v>
      </c>
      <c r="BG265" s="45" t="s">
        <v>1</v>
      </c>
      <c r="BH265" s="45" t="s">
        <v>2715</v>
      </c>
      <c r="BI265" s="45" t="s">
        <v>2760</v>
      </c>
      <c r="BJ265" s="45" t="s">
        <v>2825</v>
      </c>
      <c r="BK265" s="45" t="s">
        <v>145</v>
      </c>
      <c r="BM265" s="48">
        <v>131992.39000000001</v>
      </c>
      <c r="BP265" s="48">
        <v>24516.400000000001</v>
      </c>
      <c r="BQ265" s="45" t="s">
        <v>2</v>
      </c>
      <c r="BR265" s="45" t="s">
        <v>529</v>
      </c>
      <c r="BS265" s="45" t="s">
        <v>817</v>
      </c>
      <c r="BT265" s="45" t="s">
        <v>1119</v>
      </c>
      <c r="BU265" s="45" t="s">
        <v>92</v>
      </c>
      <c r="BW265" s="48">
        <v>378.99</v>
      </c>
    </row>
    <row r="266" spans="1:75" x14ac:dyDescent="0.3">
      <c r="A266" s="45" t="s">
        <v>650</v>
      </c>
      <c r="B266" s="45" t="s">
        <v>1580</v>
      </c>
      <c r="C266" s="45" t="s">
        <v>2367</v>
      </c>
      <c r="D266" s="45" t="s">
        <v>357</v>
      </c>
      <c r="E266" s="45" t="s">
        <v>1</v>
      </c>
      <c r="F266" s="45"/>
      <c r="H266" s="1">
        <v>1715024</v>
      </c>
      <c r="I266" s="2" t="s">
        <v>2</v>
      </c>
      <c r="J266" s="2" t="s">
        <v>582</v>
      </c>
      <c r="K266" s="2" t="s">
        <v>896</v>
      </c>
      <c r="L266" s="45" t="s">
        <v>1156</v>
      </c>
      <c r="M266" s="2" t="s">
        <v>137</v>
      </c>
      <c r="O266" s="48">
        <v>0</v>
      </c>
      <c r="R266" s="48">
        <v>0</v>
      </c>
      <c r="S266" s="45" t="s">
        <v>2</v>
      </c>
      <c r="T266" s="45" t="s">
        <v>565</v>
      </c>
      <c r="U266" s="45" t="s">
        <v>874</v>
      </c>
      <c r="V266" s="45" t="s">
        <v>1144</v>
      </c>
      <c r="W266" s="45" t="s">
        <v>123</v>
      </c>
      <c r="Y266" s="48">
        <v>0</v>
      </c>
      <c r="AB266" s="48">
        <v>1495000</v>
      </c>
      <c r="AC266" s="45" t="s">
        <v>2</v>
      </c>
      <c r="AD266" s="45" t="s">
        <v>555</v>
      </c>
      <c r="AE266" s="45" t="s">
        <v>861</v>
      </c>
      <c r="AF266" s="45" t="s">
        <v>1137</v>
      </c>
      <c r="AG266" s="45" t="s">
        <v>116</v>
      </c>
      <c r="AI266" s="48">
        <v>0</v>
      </c>
      <c r="AL266" s="48">
        <v>224759</v>
      </c>
      <c r="AM266" s="45" t="s">
        <v>1</v>
      </c>
      <c r="AN266" s="45" t="s">
        <v>546</v>
      </c>
      <c r="AO266" s="45" t="s">
        <v>2546</v>
      </c>
      <c r="AP266" s="45" t="s">
        <v>2608</v>
      </c>
      <c r="AQ266" s="45" t="s">
        <v>34</v>
      </c>
      <c r="AS266" s="48">
        <v>1.4350000000000001</v>
      </c>
      <c r="AV266" s="48">
        <v>400000</v>
      </c>
      <c r="AW266" s="45" t="s">
        <v>2</v>
      </c>
      <c r="AX266" s="45" t="s">
        <v>535</v>
      </c>
      <c r="AY266" s="45" t="s">
        <v>829</v>
      </c>
      <c r="AZ266" s="45" t="s">
        <v>1124</v>
      </c>
      <c r="BA266" s="45" t="s">
        <v>99</v>
      </c>
      <c r="BC266" s="48">
        <v>203093.125</v>
      </c>
      <c r="BF266" s="48">
        <v>367992</v>
      </c>
      <c r="BG266" s="45" t="s">
        <v>1</v>
      </c>
      <c r="BH266" s="45" t="s">
        <v>538</v>
      </c>
      <c r="BI266" s="45" t="s">
        <v>833</v>
      </c>
      <c r="BJ266" s="45" t="s">
        <v>1248</v>
      </c>
      <c r="BK266" s="45" t="s">
        <v>102</v>
      </c>
      <c r="BM266" s="48">
        <v>418417.74</v>
      </c>
      <c r="BP266" s="48">
        <v>0</v>
      </c>
      <c r="BQ266" s="45" t="s">
        <v>1</v>
      </c>
      <c r="BR266" s="45" t="s">
        <v>2919</v>
      </c>
      <c r="BS266" s="45" t="s">
        <v>1681</v>
      </c>
      <c r="BT266" s="45" t="s">
        <v>2376</v>
      </c>
      <c r="BU266" s="45" t="s">
        <v>96</v>
      </c>
      <c r="BW266" s="48">
        <v>45626.07</v>
      </c>
    </row>
    <row r="267" spans="1:75" x14ac:dyDescent="0.3">
      <c r="A267" s="45" t="s">
        <v>650</v>
      </c>
      <c r="B267" s="45" t="s">
        <v>1581</v>
      </c>
      <c r="C267" s="45" t="s">
        <v>2367</v>
      </c>
      <c r="D267" s="45" t="s">
        <v>201</v>
      </c>
      <c r="E267" s="45" t="s">
        <v>1</v>
      </c>
      <c r="F267" s="45"/>
      <c r="H267" s="1">
        <v>0</v>
      </c>
      <c r="I267" s="2" t="s">
        <v>2</v>
      </c>
      <c r="J267" s="2" t="s">
        <v>582</v>
      </c>
      <c r="K267" s="2" t="s">
        <v>897</v>
      </c>
      <c r="L267" s="45" t="s">
        <v>1157</v>
      </c>
      <c r="M267" s="2" t="s">
        <v>109</v>
      </c>
      <c r="O267" s="48">
        <v>0</v>
      </c>
      <c r="R267" s="48">
        <v>534000</v>
      </c>
      <c r="S267" s="45" t="s">
        <v>2</v>
      </c>
      <c r="T267" s="45" t="s">
        <v>1367</v>
      </c>
      <c r="U267" s="45" t="s">
        <v>1761</v>
      </c>
      <c r="V267" s="45" t="s">
        <v>2173</v>
      </c>
      <c r="W267" s="45" t="s">
        <v>231</v>
      </c>
      <c r="Y267" s="48">
        <v>0</v>
      </c>
      <c r="AB267" s="48">
        <v>0</v>
      </c>
      <c r="AC267" s="45" t="s">
        <v>3</v>
      </c>
      <c r="AD267" s="45" t="s">
        <v>555</v>
      </c>
      <c r="AE267" s="45" t="s">
        <v>862</v>
      </c>
      <c r="AF267" s="45" t="s">
        <v>1138</v>
      </c>
      <c r="AG267" s="45" t="s">
        <v>47</v>
      </c>
      <c r="AI267" s="48">
        <v>0</v>
      </c>
      <c r="AL267" s="48">
        <v>1300000</v>
      </c>
      <c r="AM267" s="45" t="s">
        <v>2</v>
      </c>
      <c r="AN267" s="45" t="s">
        <v>2496</v>
      </c>
      <c r="AO267" s="45" t="s">
        <v>849</v>
      </c>
      <c r="AP267" s="45" t="s">
        <v>1128</v>
      </c>
      <c r="AQ267" s="45" t="s">
        <v>109</v>
      </c>
      <c r="AS267" s="48">
        <v>0</v>
      </c>
      <c r="AV267" s="48">
        <v>150000</v>
      </c>
      <c r="AW267" s="45" t="s">
        <v>1</v>
      </c>
      <c r="AX267" s="45" t="s">
        <v>2715</v>
      </c>
      <c r="AY267" s="45" t="s">
        <v>2760</v>
      </c>
      <c r="AZ267" s="45" t="s">
        <v>2825</v>
      </c>
      <c r="BA267" s="45" t="s">
        <v>145</v>
      </c>
      <c r="BC267" s="48">
        <v>53122.57</v>
      </c>
      <c r="BF267" s="48">
        <v>0</v>
      </c>
      <c r="BG267" s="45" t="s">
        <v>2</v>
      </c>
      <c r="BH267" s="45" t="s">
        <v>538</v>
      </c>
      <c r="BI267" s="45" t="s">
        <v>834</v>
      </c>
      <c r="BJ267" s="45" t="s">
        <v>1123</v>
      </c>
      <c r="BK267" s="45" t="s">
        <v>102</v>
      </c>
      <c r="BM267" s="48">
        <v>850894.61</v>
      </c>
      <c r="BP267" s="48">
        <v>9140140.3599999994</v>
      </c>
      <c r="BQ267" s="45" t="s">
        <v>1</v>
      </c>
      <c r="BR267" s="45" t="s">
        <v>2919</v>
      </c>
      <c r="BS267" s="45" t="s">
        <v>824</v>
      </c>
      <c r="BT267" s="45" t="s">
        <v>2377</v>
      </c>
      <c r="BU267" s="45" t="s">
        <v>96</v>
      </c>
      <c r="BW267" s="48">
        <v>291767.32</v>
      </c>
    </row>
    <row r="268" spans="1:75" x14ac:dyDescent="0.3">
      <c r="A268" s="45" t="s">
        <v>650</v>
      </c>
      <c r="B268" s="45" t="s">
        <v>1580</v>
      </c>
      <c r="C268" s="45" t="s">
        <v>3062</v>
      </c>
      <c r="D268" s="45" t="s">
        <v>357</v>
      </c>
      <c r="E268" s="45" t="s">
        <v>4</v>
      </c>
      <c r="F268" s="45"/>
      <c r="H268" s="1">
        <v>3000000</v>
      </c>
      <c r="I268" s="2" t="s">
        <v>2</v>
      </c>
      <c r="J268" s="2" t="s">
        <v>583</v>
      </c>
      <c r="K268" s="2" t="s">
        <v>898</v>
      </c>
      <c r="L268" s="45" t="s">
        <v>1158</v>
      </c>
      <c r="M268" s="2" t="s">
        <v>138</v>
      </c>
      <c r="O268" s="48">
        <v>0</v>
      </c>
      <c r="R268" s="48">
        <v>700000</v>
      </c>
      <c r="S268" s="45" t="s">
        <v>2</v>
      </c>
      <c r="T268" s="45" t="s">
        <v>1367</v>
      </c>
      <c r="U268" s="45" t="s">
        <v>877</v>
      </c>
      <c r="V268" s="45" t="s">
        <v>1144</v>
      </c>
      <c r="W268" s="45" t="s">
        <v>126</v>
      </c>
      <c r="Y268" s="48">
        <v>0</v>
      </c>
      <c r="AB268" s="48">
        <v>500000</v>
      </c>
      <c r="AC268" s="45" t="s">
        <v>2</v>
      </c>
      <c r="AD268" s="45" t="s">
        <v>556</v>
      </c>
      <c r="AE268" s="45" t="s">
        <v>863</v>
      </c>
      <c r="AF268" s="45" t="s">
        <v>1139</v>
      </c>
      <c r="AG268" s="45" t="s">
        <v>106</v>
      </c>
      <c r="AI268" s="48">
        <v>0</v>
      </c>
      <c r="AL268" s="48">
        <v>145458</v>
      </c>
      <c r="AM268" s="45" t="s">
        <v>1</v>
      </c>
      <c r="AN268" s="45" t="s">
        <v>2430</v>
      </c>
      <c r="AO268" s="45" t="s">
        <v>2454</v>
      </c>
      <c r="AP268" s="45" t="s">
        <v>2381</v>
      </c>
      <c r="AQ268" s="45" t="s">
        <v>111</v>
      </c>
      <c r="AS268" s="48">
        <v>0</v>
      </c>
      <c r="AV268" s="48">
        <v>364209</v>
      </c>
      <c r="AW268" s="45" t="s">
        <v>1</v>
      </c>
      <c r="AX268" s="45" t="s">
        <v>538</v>
      </c>
      <c r="AY268" s="45" t="s">
        <v>833</v>
      </c>
      <c r="AZ268" s="45" t="s">
        <v>1248</v>
      </c>
      <c r="BA268" s="45" t="s">
        <v>102</v>
      </c>
      <c r="BC268" s="48">
        <v>0</v>
      </c>
      <c r="BF268" s="48">
        <v>275000</v>
      </c>
      <c r="BG268" s="45" t="s">
        <v>1</v>
      </c>
      <c r="BH268" s="45" t="s">
        <v>538</v>
      </c>
      <c r="BI268" s="45" t="s">
        <v>1694</v>
      </c>
      <c r="BJ268" s="45" t="s">
        <v>145</v>
      </c>
      <c r="BK268" s="45" t="s">
        <v>145</v>
      </c>
      <c r="BM268" s="48">
        <v>0</v>
      </c>
      <c r="BP268" s="48">
        <v>0</v>
      </c>
      <c r="BQ268" s="45" t="s">
        <v>1</v>
      </c>
      <c r="BR268" s="45" t="s">
        <v>2919</v>
      </c>
      <c r="BS268" s="45" t="s">
        <v>821</v>
      </c>
      <c r="BT268" s="45" t="s">
        <v>1245</v>
      </c>
      <c r="BU268" s="45" t="s">
        <v>96</v>
      </c>
      <c r="BW268" s="48">
        <v>0</v>
      </c>
    </row>
    <row r="269" spans="1:75" x14ac:dyDescent="0.3">
      <c r="A269" s="45" t="s">
        <v>650</v>
      </c>
      <c r="B269" s="45" t="s">
        <v>1582</v>
      </c>
      <c r="C269" s="45" t="s">
        <v>2124</v>
      </c>
      <c r="D269" s="45" t="s">
        <v>357</v>
      </c>
      <c r="E269" s="45" t="s">
        <v>4</v>
      </c>
      <c r="F269" s="45"/>
      <c r="H269" s="1">
        <v>1458229</v>
      </c>
      <c r="I269" s="2" t="s">
        <v>1</v>
      </c>
      <c r="J269" s="2" t="s">
        <v>584</v>
      </c>
      <c r="K269" s="2" t="s">
        <v>899</v>
      </c>
      <c r="L269" s="45" t="s">
        <v>1257</v>
      </c>
      <c r="M269" s="2" t="s">
        <v>139</v>
      </c>
      <c r="O269" s="48">
        <v>0</v>
      </c>
      <c r="R269" s="48">
        <v>1000000</v>
      </c>
      <c r="S269" s="45" t="s">
        <v>2</v>
      </c>
      <c r="T269" s="45" t="s">
        <v>567</v>
      </c>
      <c r="U269" s="45" t="s">
        <v>876</v>
      </c>
      <c r="V269" s="45" t="s">
        <v>1146</v>
      </c>
      <c r="W269" s="45" t="s">
        <v>125</v>
      </c>
      <c r="Y269" s="48">
        <v>0</v>
      </c>
      <c r="AB269" s="48">
        <v>750000</v>
      </c>
      <c r="AC269" s="45" t="s">
        <v>2</v>
      </c>
      <c r="AD269" s="45" t="s">
        <v>557</v>
      </c>
      <c r="AE269" s="45" t="s">
        <v>864</v>
      </c>
      <c r="AF269" s="45" t="s">
        <v>1139</v>
      </c>
      <c r="AG269" s="45" t="s">
        <v>117</v>
      </c>
      <c r="AI269" s="48">
        <v>0</v>
      </c>
      <c r="AL269" s="48">
        <v>667315</v>
      </c>
      <c r="AM269" s="45" t="s">
        <v>2</v>
      </c>
      <c r="AN269" s="45" t="s">
        <v>2430</v>
      </c>
      <c r="AO269" s="45" t="s">
        <v>1699</v>
      </c>
      <c r="AP269" s="45" t="s">
        <v>2149</v>
      </c>
      <c r="AQ269" s="45" t="s">
        <v>111</v>
      </c>
      <c r="AS269" s="48">
        <v>0</v>
      </c>
      <c r="AV269" s="48">
        <v>0</v>
      </c>
      <c r="AW269" s="45" t="s">
        <v>2</v>
      </c>
      <c r="AX269" s="45" t="s">
        <v>538</v>
      </c>
      <c r="AY269" s="45" t="s">
        <v>834</v>
      </c>
      <c r="AZ269" s="45" t="s">
        <v>1123</v>
      </c>
      <c r="BA269" s="45" t="s">
        <v>102</v>
      </c>
      <c r="BC269" s="48">
        <v>371084.13900000002</v>
      </c>
      <c r="BF269" s="48">
        <v>497754</v>
      </c>
      <c r="BG269" s="45" t="s">
        <v>1</v>
      </c>
      <c r="BH269" s="45" t="s">
        <v>539</v>
      </c>
      <c r="BI269" s="45" t="s">
        <v>835</v>
      </c>
      <c r="BJ269" s="45" t="s">
        <v>1248</v>
      </c>
      <c r="BK269" s="45" t="s">
        <v>103</v>
      </c>
      <c r="BM269" s="48">
        <v>18751.742999999999</v>
      </c>
      <c r="BP269" s="48">
        <v>0</v>
      </c>
      <c r="BQ269" s="45" t="s">
        <v>1</v>
      </c>
      <c r="BR269" s="45" t="s">
        <v>2919</v>
      </c>
      <c r="BS269" s="45" t="s">
        <v>824</v>
      </c>
      <c r="BT269" s="45" t="s">
        <v>1119</v>
      </c>
      <c r="BU269" s="45" t="s">
        <v>96</v>
      </c>
      <c r="BW269" s="48">
        <v>1497370.662</v>
      </c>
    </row>
    <row r="270" spans="1:75" x14ac:dyDescent="0.3">
      <c r="A270" s="45" t="s">
        <v>1312</v>
      </c>
      <c r="B270" s="45" t="s">
        <v>1583</v>
      </c>
      <c r="C270" s="45" t="s">
        <v>2353</v>
      </c>
      <c r="D270" s="45" t="s">
        <v>244</v>
      </c>
      <c r="E270" s="45" t="s">
        <v>1</v>
      </c>
      <c r="F270" s="45"/>
      <c r="H270" s="1">
        <v>4000000</v>
      </c>
      <c r="I270" s="2" t="s">
        <v>2</v>
      </c>
      <c r="J270" s="2" t="s">
        <v>584</v>
      </c>
      <c r="K270" s="2" t="s">
        <v>900</v>
      </c>
      <c r="L270" s="45" t="s">
        <v>1159</v>
      </c>
      <c r="M270" s="2" t="s">
        <v>140</v>
      </c>
      <c r="O270" s="48">
        <v>0</v>
      </c>
      <c r="R270" s="48">
        <v>964312</v>
      </c>
      <c r="S270" s="45" t="s">
        <v>2</v>
      </c>
      <c r="T270" s="45" t="s">
        <v>569</v>
      </c>
      <c r="U270" s="45" t="s">
        <v>878</v>
      </c>
      <c r="V270" s="45" t="s">
        <v>1147</v>
      </c>
      <c r="W270" s="45" t="s">
        <v>127</v>
      </c>
      <c r="Y270" s="48">
        <v>57633.79</v>
      </c>
      <c r="AB270" s="48">
        <v>700000</v>
      </c>
      <c r="AC270" s="45" t="s">
        <v>1</v>
      </c>
      <c r="AD270" s="45" t="s">
        <v>558</v>
      </c>
      <c r="AE270" s="45" t="s">
        <v>865</v>
      </c>
      <c r="AF270" s="45" t="s">
        <v>1253</v>
      </c>
      <c r="AG270" s="45" t="s">
        <v>118</v>
      </c>
      <c r="AI270" s="48">
        <v>714261.81</v>
      </c>
      <c r="AL270" s="48">
        <v>85467</v>
      </c>
      <c r="AM270" s="45" t="s">
        <v>4</v>
      </c>
      <c r="AN270" s="45" t="s">
        <v>2430</v>
      </c>
      <c r="AO270" s="45" t="s">
        <v>852</v>
      </c>
      <c r="AP270" s="45" t="s">
        <v>1129</v>
      </c>
      <c r="AQ270" s="45" t="s">
        <v>111</v>
      </c>
      <c r="AS270" s="48">
        <v>562226.67000000004</v>
      </c>
      <c r="AV270" s="48">
        <v>0</v>
      </c>
      <c r="AW270" s="45" t="s">
        <v>1</v>
      </c>
      <c r="AX270" s="45" t="s">
        <v>538</v>
      </c>
      <c r="AY270" s="45" t="s">
        <v>832</v>
      </c>
      <c r="AZ270" s="45" t="s">
        <v>1247</v>
      </c>
      <c r="BA270" s="45" t="s">
        <v>102</v>
      </c>
      <c r="BC270" s="48">
        <v>126911.65</v>
      </c>
      <c r="BF270" s="48">
        <v>3500000</v>
      </c>
      <c r="BG270" s="45" t="s">
        <v>2</v>
      </c>
      <c r="BH270" s="45" t="s">
        <v>539</v>
      </c>
      <c r="BI270" s="45" t="s">
        <v>835</v>
      </c>
      <c r="BJ270" s="45" t="s">
        <v>1123</v>
      </c>
      <c r="BK270" s="45" t="s">
        <v>103</v>
      </c>
      <c r="BM270" s="48">
        <v>0</v>
      </c>
      <c r="BP270" s="48">
        <v>299094.21999999997</v>
      </c>
      <c r="BQ270" s="45" t="s">
        <v>1</v>
      </c>
      <c r="BR270" s="45" t="s">
        <v>2920</v>
      </c>
      <c r="BS270" s="45" t="s">
        <v>819</v>
      </c>
      <c r="BT270" s="45" t="s">
        <v>1245</v>
      </c>
      <c r="BU270" s="45" t="s">
        <v>94</v>
      </c>
      <c r="BW270" s="48">
        <v>0</v>
      </c>
    </row>
    <row r="271" spans="1:75" x14ac:dyDescent="0.3">
      <c r="A271" s="45" t="s">
        <v>2944</v>
      </c>
      <c r="B271" s="45" t="s">
        <v>2988</v>
      </c>
      <c r="C271" s="45" t="s">
        <v>3063</v>
      </c>
      <c r="D271" s="45" t="s">
        <v>48</v>
      </c>
      <c r="E271" s="45" t="s">
        <v>4</v>
      </c>
      <c r="F271" s="45"/>
      <c r="H271" s="1">
        <v>188679</v>
      </c>
      <c r="I271" s="2" t="s">
        <v>1</v>
      </c>
      <c r="J271" s="2" t="s">
        <v>585</v>
      </c>
      <c r="K271" s="2" t="s">
        <v>901</v>
      </c>
      <c r="L271" s="45" t="s">
        <v>1258</v>
      </c>
      <c r="M271" s="2" t="s">
        <v>141</v>
      </c>
      <c r="O271" s="48">
        <v>0</v>
      </c>
      <c r="R271" s="48">
        <v>1097235</v>
      </c>
      <c r="S271" s="45" t="s">
        <v>2</v>
      </c>
      <c r="T271" s="45" t="s">
        <v>570</v>
      </c>
      <c r="U271" s="45" t="s">
        <v>879</v>
      </c>
      <c r="V271" s="45" t="s">
        <v>1148</v>
      </c>
      <c r="W271" s="45" t="s">
        <v>128</v>
      </c>
      <c r="Y271" s="48">
        <v>0</v>
      </c>
      <c r="AB271" s="48">
        <v>7000000</v>
      </c>
      <c r="AC271" s="45" t="s">
        <v>1</v>
      </c>
      <c r="AD271" s="45" t="s">
        <v>1362</v>
      </c>
      <c r="AE271" s="45" t="s">
        <v>1756</v>
      </c>
      <c r="AF271" s="45" t="s">
        <v>2084</v>
      </c>
      <c r="AG271" s="45" t="s">
        <v>145</v>
      </c>
      <c r="AI271" s="48">
        <v>0</v>
      </c>
      <c r="AL271" s="48">
        <v>256980</v>
      </c>
      <c r="AM271" s="45" t="s">
        <v>4</v>
      </c>
      <c r="AN271" s="45" t="s">
        <v>2430</v>
      </c>
      <c r="AO271" s="45" t="s">
        <v>851</v>
      </c>
      <c r="AP271" s="45" t="s">
        <v>1130</v>
      </c>
      <c r="AQ271" s="45" t="s">
        <v>111</v>
      </c>
      <c r="AS271" s="48">
        <v>0</v>
      </c>
      <c r="AV271" s="48">
        <v>2595294</v>
      </c>
      <c r="AW271" s="45" t="s">
        <v>1</v>
      </c>
      <c r="AX271" s="45" t="s">
        <v>539</v>
      </c>
      <c r="AY271" s="45" t="s">
        <v>835</v>
      </c>
      <c r="AZ271" s="45" t="s">
        <v>1248</v>
      </c>
      <c r="BA271" s="45" t="s">
        <v>103</v>
      </c>
      <c r="BC271" s="48">
        <v>63634.01</v>
      </c>
      <c r="BF271" s="48">
        <v>0</v>
      </c>
      <c r="BG271" s="45" t="s">
        <v>1</v>
      </c>
      <c r="BH271" s="45" t="s">
        <v>539</v>
      </c>
      <c r="BI271" s="45" t="s">
        <v>835</v>
      </c>
      <c r="BJ271" s="45" t="s">
        <v>1247</v>
      </c>
      <c r="BK271" s="45" t="s">
        <v>103</v>
      </c>
      <c r="BM271" s="48">
        <v>0</v>
      </c>
      <c r="BP271" s="48">
        <v>224524.15</v>
      </c>
      <c r="BQ271" s="45" t="s">
        <v>1</v>
      </c>
      <c r="BR271" s="45" t="s">
        <v>2920</v>
      </c>
      <c r="BS271" s="45" t="s">
        <v>819</v>
      </c>
      <c r="BT271" s="45" t="s">
        <v>1246</v>
      </c>
      <c r="BU271" s="45" t="s">
        <v>94</v>
      </c>
      <c r="BW271" s="48">
        <v>0</v>
      </c>
    </row>
    <row r="272" spans="1:75" x14ac:dyDescent="0.3">
      <c r="A272" s="45" t="s">
        <v>1313</v>
      </c>
      <c r="B272" s="45" t="s">
        <v>1584</v>
      </c>
      <c r="C272" s="45" t="s">
        <v>2079</v>
      </c>
      <c r="D272" s="45" t="s">
        <v>145</v>
      </c>
      <c r="E272" s="45" t="s">
        <v>1</v>
      </c>
      <c r="F272" s="45"/>
      <c r="H272" s="1">
        <v>2690068</v>
      </c>
      <c r="I272" s="2" t="s">
        <v>2</v>
      </c>
      <c r="J272" s="2" t="s">
        <v>586</v>
      </c>
      <c r="K272" s="2" t="s">
        <v>902</v>
      </c>
      <c r="L272" s="45" t="s">
        <v>1160</v>
      </c>
      <c r="M272" s="2" t="s">
        <v>142</v>
      </c>
      <c r="O272" s="48">
        <v>0</v>
      </c>
      <c r="R272" s="48">
        <v>554008</v>
      </c>
      <c r="S272" s="45" t="s">
        <v>2</v>
      </c>
      <c r="T272" s="45" t="s">
        <v>571</v>
      </c>
      <c r="U272" s="45" t="s">
        <v>880</v>
      </c>
      <c r="V272" s="45" t="s">
        <v>1111</v>
      </c>
      <c r="W272" s="45" t="s">
        <v>129</v>
      </c>
      <c r="Y272" s="48">
        <v>0</v>
      </c>
      <c r="AB272" s="48">
        <v>2625000</v>
      </c>
      <c r="AC272" s="45" t="s">
        <v>1</v>
      </c>
      <c r="AD272" s="45" t="s">
        <v>1351</v>
      </c>
      <c r="AE272" s="45" t="s">
        <v>1720</v>
      </c>
      <c r="AF272" s="45" t="s">
        <v>2363</v>
      </c>
      <c r="AG272" s="45" t="s">
        <v>252</v>
      </c>
      <c r="AI272" s="48">
        <v>0</v>
      </c>
      <c r="AL272" s="48">
        <v>1063398</v>
      </c>
      <c r="AM272" s="45" t="s">
        <v>2</v>
      </c>
      <c r="AN272" s="45" t="s">
        <v>2631</v>
      </c>
      <c r="AO272" s="45" t="s">
        <v>853</v>
      </c>
      <c r="AP272" s="45" t="s">
        <v>1131</v>
      </c>
      <c r="AQ272" s="45" t="s">
        <v>112</v>
      </c>
      <c r="AS272" s="48">
        <v>0</v>
      </c>
      <c r="AV272" s="48">
        <v>1584236</v>
      </c>
      <c r="AW272" s="45" t="s">
        <v>2</v>
      </c>
      <c r="AX272" s="45" t="s">
        <v>539</v>
      </c>
      <c r="AY272" s="45" t="s">
        <v>835</v>
      </c>
      <c r="AZ272" s="45" t="s">
        <v>1123</v>
      </c>
      <c r="BA272" s="45" t="s">
        <v>103</v>
      </c>
      <c r="BC272" s="48">
        <v>0</v>
      </c>
      <c r="BF272" s="48">
        <v>0</v>
      </c>
      <c r="BG272" s="45" t="s">
        <v>1</v>
      </c>
      <c r="BH272" s="45" t="s">
        <v>539</v>
      </c>
      <c r="BI272" s="45" t="s">
        <v>835</v>
      </c>
      <c r="BJ272" s="45" t="s">
        <v>2378</v>
      </c>
      <c r="BK272" s="45" t="s">
        <v>103</v>
      </c>
      <c r="BM272" s="48">
        <v>0</v>
      </c>
      <c r="BP272" s="48">
        <v>0</v>
      </c>
      <c r="BQ272" s="45" t="s">
        <v>2</v>
      </c>
      <c r="BR272" s="45" t="s">
        <v>2920</v>
      </c>
      <c r="BS272" s="45" t="s">
        <v>822</v>
      </c>
      <c r="BT272" s="45" t="s">
        <v>1119</v>
      </c>
      <c r="BU272" s="45" t="s">
        <v>94</v>
      </c>
      <c r="BW272" s="48">
        <v>0</v>
      </c>
    </row>
    <row r="273" spans="1:75" x14ac:dyDescent="0.3">
      <c r="A273" s="45" t="s">
        <v>1313</v>
      </c>
      <c r="B273" s="45" t="s">
        <v>1585</v>
      </c>
      <c r="C273" s="45" t="s">
        <v>2125</v>
      </c>
      <c r="D273" s="45" t="s">
        <v>312</v>
      </c>
      <c r="E273" s="45" t="s">
        <v>2</v>
      </c>
      <c r="F273" s="45"/>
      <c r="H273" s="1">
        <v>0</v>
      </c>
      <c r="I273" s="2" t="s">
        <v>1</v>
      </c>
      <c r="J273" s="2" t="s">
        <v>586</v>
      </c>
      <c r="K273" s="2" t="s">
        <v>903</v>
      </c>
      <c r="L273" s="45" t="s">
        <v>1259</v>
      </c>
      <c r="M273" s="2" t="s">
        <v>143</v>
      </c>
      <c r="O273" s="48">
        <v>0</v>
      </c>
      <c r="R273" s="48">
        <v>0</v>
      </c>
      <c r="S273" s="45" t="s">
        <v>2</v>
      </c>
      <c r="T273" s="45" t="s">
        <v>2433</v>
      </c>
      <c r="U273" s="45" t="s">
        <v>1771</v>
      </c>
      <c r="V273" s="45" t="s">
        <v>2175</v>
      </c>
      <c r="W273" s="45" t="s">
        <v>232</v>
      </c>
      <c r="Y273" s="48">
        <v>0</v>
      </c>
      <c r="AB273" s="48">
        <v>35000000</v>
      </c>
      <c r="AC273" s="45" t="s">
        <v>4</v>
      </c>
      <c r="AD273" s="45" t="s">
        <v>1353</v>
      </c>
      <c r="AE273" s="45" t="s">
        <v>866</v>
      </c>
      <c r="AF273" s="45" t="s">
        <v>1140</v>
      </c>
      <c r="AG273" s="45" t="s">
        <v>119</v>
      </c>
      <c r="AI273" s="48">
        <v>0</v>
      </c>
      <c r="AL273" s="48">
        <v>0</v>
      </c>
      <c r="AM273" s="45" t="s">
        <v>1</v>
      </c>
      <c r="AN273" s="45" t="s">
        <v>2631</v>
      </c>
      <c r="AO273" s="45" t="s">
        <v>853</v>
      </c>
      <c r="AP273" s="45" t="s">
        <v>1250</v>
      </c>
      <c r="AQ273" s="45" t="s">
        <v>112</v>
      </c>
      <c r="AS273" s="48">
        <v>84466.33</v>
      </c>
      <c r="AV273" s="48">
        <v>0</v>
      </c>
      <c r="AW273" s="45" t="s">
        <v>1</v>
      </c>
      <c r="AX273" s="45" t="s">
        <v>539</v>
      </c>
      <c r="AY273" s="45" t="s">
        <v>835</v>
      </c>
      <c r="AZ273" s="45" t="s">
        <v>1247</v>
      </c>
      <c r="BA273" s="45" t="s">
        <v>103</v>
      </c>
      <c r="BC273" s="48">
        <v>711.28</v>
      </c>
      <c r="BF273" s="48">
        <v>0</v>
      </c>
      <c r="BG273" s="45" t="s">
        <v>1</v>
      </c>
      <c r="BH273" s="45" t="s">
        <v>539</v>
      </c>
      <c r="BI273" s="45" t="s">
        <v>835</v>
      </c>
      <c r="BJ273" s="45" t="s">
        <v>1249</v>
      </c>
      <c r="BK273" s="45" t="s">
        <v>103</v>
      </c>
      <c r="BM273" s="48">
        <v>3380.25</v>
      </c>
      <c r="BP273" s="48">
        <v>0</v>
      </c>
      <c r="BQ273" s="45" t="s">
        <v>2</v>
      </c>
      <c r="BR273" s="45" t="s">
        <v>1342</v>
      </c>
      <c r="BS273" s="45" t="s">
        <v>1689</v>
      </c>
      <c r="BT273" s="45" t="s">
        <v>1123</v>
      </c>
      <c r="BU273" s="45" t="s">
        <v>99</v>
      </c>
      <c r="BW273" s="48">
        <v>136141.97</v>
      </c>
    </row>
    <row r="274" spans="1:75" x14ac:dyDescent="0.3">
      <c r="A274" s="45" t="s">
        <v>1314</v>
      </c>
      <c r="B274" s="45" t="s">
        <v>1586</v>
      </c>
      <c r="C274" s="45" t="s">
        <v>2355</v>
      </c>
      <c r="D274" s="45" t="s">
        <v>245</v>
      </c>
      <c r="E274" s="45" t="s">
        <v>1</v>
      </c>
      <c r="F274" s="45"/>
      <c r="H274" s="1">
        <v>0</v>
      </c>
      <c r="I274" s="2" t="s">
        <v>2</v>
      </c>
      <c r="J274" s="2" t="s">
        <v>587</v>
      </c>
      <c r="K274" s="2" t="s">
        <v>587</v>
      </c>
      <c r="L274" s="45" t="s">
        <v>1142</v>
      </c>
      <c r="M274" s="2" t="s">
        <v>144</v>
      </c>
      <c r="O274" s="48">
        <v>0</v>
      </c>
      <c r="R274" s="48">
        <v>17000000</v>
      </c>
      <c r="S274" s="45" t="s">
        <v>1</v>
      </c>
      <c r="T274" s="45" t="s">
        <v>2434</v>
      </c>
      <c r="U274" s="45" t="s">
        <v>2459</v>
      </c>
      <c r="V274" s="45" t="s">
        <v>2363</v>
      </c>
      <c r="W274" s="45" t="s">
        <v>145</v>
      </c>
      <c r="Y274" s="48">
        <v>1270998.79</v>
      </c>
      <c r="AB274" s="48">
        <v>7000000</v>
      </c>
      <c r="AC274" s="45" t="s">
        <v>4</v>
      </c>
      <c r="AD274" s="45" t="s">
        <v>1353</v>
      </c>
      <c r="AE274" s="45" t="s">
        <v>1726</v>
      </c>
      <c r="AF274" s="45" t="s">
        <v>1140</v>
      </c>
      <c r="AG274" s="45" t="s">
        <v>253</v>
      </c>
      <c r="AI274" s="48">
        <v>1865740.58</v>
      </c>
      <c r="AL274" s="48">
        <v>0</v>
      </c>
      <c r="AM274" s="45" t="s">
        <v>1</v>
      </c>
      <c r="AN274" s="45" t="s">
        <v>2631</v>
      </c>
      <c r="AO274" s="45" t="s">
        <v>854</v>
      </c>
      <c r="AP274" s="45" t="s">
        <v>1251</v>
      </c>
      <c r="AQ274" s="45" t="s">
        <v>112</v>
      </c>
      <c r="AS274" s="48">
        <v>575240.56999999995</v>
      </c>
      <c r="AV274" s="48">
        <v>0</v>
      </c>
      <c r="AW274" s="45" t="s">
        <v>1</v>
      </c>
      <c r="AX274" s="45" t="s">
        <v>539</v>
      </c>
      <c r="AY274" s="45" t="s">
        <v>835</v>
      </c>
      <c r="AZ274" s="45" t="s">
        <v>2378</v>
      </c>
      <c r="BA274" s="45" t="s">
        <v>103</v>
      </c>
      <c r="BC274" s="48">
        <v>-259151.13</v>
      </c>
      <c r="BF274" s="48">
        <v>718815</v>
      </c>
      <c r="BG274" s="45" t="s">
        <v>1</v>
      </c>
      <c r="BH274" s="45" t="s">
        <v>1344</v>
      </c>
      <c r="BI274" s="45" t="s">
        <v>1695</v>
      </c>
      <c r="BJ274" s="45" t="s">
        <v>2379</v>
      </c>
      <c r="BK274" s="45" t="s">
        <v>104</v>
      </c>
      <c r="BM274" s="48">
        <v>0.01</v>
      </c>
      <c r="BP274" s="48">
        <v>400000.36</v>
      </c>
      <c r="BQ274" s="45" t="s">
        <v>2</v>
      </c>
      <c r="BR274" s="45" t="s">
        <v>1342</v>
      </c>
      <c r="BS274" s="45" t="s">
        <v>829</v>
      </c>
      <c r="BT274" s="45" t="s">
        <v>1124</v>
      </c>
      <c r="BU274" s="45" t="s">
        <v>99</v>
      </c>
      <c r="BW274" s="48">
        <v>0</v>
      </c>
    </row>
    <row r="275" spans="1:75" x14ac:dyDescent="0.3">
      <c r="A275" s="45" t="s">
        <v>492</v>
      </c>
      <c r="B275" s="45" t="s">
        <v>758</v>
      </c>
      <c r="C275" s="45" t="s">
        <v>1091</v>
      </c>
      <c r="D275" s="45" t="s">
        <v>51</v>
      </c>
      <c r="E275" s="45" t="s">
        <v>2</v>
      </c>
      <c r="F275" s="45"/>
      <c r="H275" s="1">
        <v>380714</v>
      </c>
      <c r="I275" s="2" t="s">
        <v>2</v>
      </c>
      <c r="J275" s="2" t="s">
        <v>588</v>
      </c>
      <c r="K275" s="2" t="s">
        <v>904</v>
      </c>
      <c r="L275" s="45" t="s">
        <v>1161</v>
      </c>
      <c r="M275" s="2" t="s">
        <v>145</v>
      </c>
      <c r="O275" s="48">
        <v>0</v>
      </c>
      <c r="R275" s="48">
        <v>2148511</v>
      </c>
      <c r="S275" s="45" t="s">
        <v>2</v>
      </c>
      <c r="T275" s="45" t="s">
        <v>572</v>
      </c>
      <c r="U275" s="45" t="s">
        <v>881</v>
      </c>
      <c r="V275" s="45" t="s">
        <v>1149</v>
      </c>
      <c r="W275" s="45" t="s">
        <v>55</v>
      </c>
      <c r="Y275" s="48">
        <v>0</v>
      </c>
      <c r="AB275" s="48">
        <v>2123750</v>
      </c>
      <c r="AC275" s="45" t="s">
        <v>2</v>
      </c>
      <c r="AD275" s="45" t="s">
        <v>560</v>
      </c>
      <c r="AE275" s="45" t="s">
        <v>867</v>
      </c>
      <c r="AF275" s="45" t="s">
        <v>1141</v>
      </c>
      <c r="AG275" s="45" t="s">
        <v>120</v>
      </c>
      <c r="AI275" s="48">
        <v>0</v>
      </c>
      <c r="AL275" s="48">
        <v>0</v>
      </c>
      <c r="AM275" s="45" t="s">
        <v>1</v>
      </c>
      <c r="AN275" s="45" t="s">
        <v>2631</v>
      </c>
      <c r="AO275" s="45" t="s">
        <v>855</v>
      </c>
      <c r="AP275" s="45" t="s">
        <v>1252</v>
      </c>
      <c r="AQ275" s="45" t="s">
        <v>112</v>
      </c>
      <c r="AS275" s="48">
        <v>0</v>
      </c>
      <c r="AV275" s="48">
        <v>0</v>
      </c>
      <c r="AW275" s="45" t="s">
        <v>1</v>
      </c>
      <c r="AX275" s="45" t="s">
        <v>539</v>
      </c>
      <c r="AY275" s="45" t="s">
        <v>835</v>
      </c>
      <c r="AZ275" s="45" t="s">
        <v>1249</v>
      </c>
      <c r="BA275" s="45" t="s">
        <v>103</v>
      </c>
      <c r="BC275" s="48">
        <v>0</v>
      </c>
      <c r="BF275" s="48">
        <v>0</v>
      </c>
      <c r="BG275" s="45" t="s">
        <v>2</v>
      </c>
      <c r="BH275" s="45" t="s">
        <v>1344</v>
      </c>
      <c r="BI275" s="45" t="s">
        <v>1695</v>
      </c>
      <c r="BJ275" s="45" t="s">
        <v>1123</v>
      </c>
      <c r="BK275" s="45" t="s">
        <v>104</v>
      </c>
      <c r="BM275" s="48">
        <v>0</v>
      </c>
      <c r="BP275" s="48">
        <v>150000</v>
      </c>
      <c r="BQ275" s="45" t="s">
        <v>1</v>
      </c>
      <c r="BR275" s="45" t="s">
        <v>2715</v>
      </c>
      <c r="BS275" s="45" t="s">
        <v>2760</v>
      </c>
      <c r="BT275" s="45" t="s">
        <v>2825</v>
      </c>
      <c r="BU275" s="45" t="s">
        <v>145</v>
      </c>
      <c r="BW275" s="48">
        <v>0</v>
      </c>
    </row>
    <row r="276" spans="1:75" x14ac:dyDescent="0.3">
      <c r="A276" s="45" t="s">
        <v>492</v>
      </c>
      <c r="B276" s="45" t="s">
        <v>759</v>
      </c>
      <c r="C276" s="45" t="s">
        <v>1091</v>
      </c>
      <c r="D276" s="45" t="s">
        <v>52</v>
      </c>
      <c r="E276" s="45" t="s">
        <v>2</v>
      </c>
      <c r="F276" s="45"/>
      <c r="H276" s="1">
        <v>0</v>
      </c>
      <c r="I276" s="2" t="s">
        <v>2</v>
      </c>
      <c r="J276" s="2" t="s">
        <v>589</v>
      </c>
      <c r="K276" s="2" t="s">
        <v>905</v>
      </c>
      <c r="L276" s="45" t="s">
        <v>1162</v>
      </c>
      <c r="M276" s="2" t="s">
        <v>138</v>
      </c>
      <c r="O276" s="48">
        <v>0</v>
      </c>
      <c r="R276" s="48">
        <v>0</v>
      </c>
      <c r="S276" s="45" t="s">
        <v>2</v>
      </c>
      <c r="T276" s="45" t="s">
        <v>572</v>
      </c>
      <c r="U276" s="45" t="s">
        <v>881</v>
      </c>
      <c r="V276" s="45" t="s">
        <v>1150</v>
      </c>
      <c r="W276" s="45" t="s">
        <v>55</v>
      </c>
      <c r="Y276" s="48">
        <v>0</v>
      </c>
      <c r="AB276" s="48">
        <v>0</v>
      </c>
      <c r="AC276" s="45" t="s">
        <v>1</v>
      </c>
      <c r="AD276" s="45" t="s">
        <v>560</v>
      </c>
      <c r="AE276" s="45" t="s">
        <v>868</v>
      </c>
      <c r="AF276" s="45" t="s">
        <v>1254</v>
      </c>
      <c r="AG276" s="45" t="s">
        <v>120</v>
      </c>
      <c r="AI276" s="48">
        <v>0</v>
      </c>
      <c r="AL276" s="48">
        <v>0</v>
      </c>
      <c r="AM276" s="45" t="s">
        <v>1</v>
      </c>
      <c r="AN276" s="45" t="s">
        <v>2631</v>
      </c>
      <c r="AO276" s="45" t="s">
        <v>854</v>
      </c>
      <c r="AP276" s="45" t="s">
        <v>2472</v>
      </c>
      <c r="AQ276" s="45" t="s">
        <v>112</v>
      </c>
      <c r="AS276" s="48">
        <v>0</v>
      </c>
      <c r="AV276" s="48">
        <v>820750</v>
      </c>
      <c r="AW276" s="45" t="s">
        <v>1</v>
      </c>
      <c r="AX276" s="45" t="s">
        <v>1344</v>
      </c>
      <c r="AY276" s="45" t="s">
        <v>1695</v>
      </c>
      <c r="AZ276" s="45" t="s">
        <v>2379</v>
      </c>
      <c r="BA276" s="45" t="s">
        <v>104</v>
      </c>
      <c r="BC276" s="48">
        <v>0</v>
      </c>
      <c r="BF276" s="48">
        <v>500000</v>
      </c>
      <c r="BG276" s="45" t="s">
        <v>1</v>
      </c>
      <c r="BH276" s="45" t="s">
        <v>1344</v>
      </c>
      <c r="BI276" s="45" t="s">
        <v>1695</v>
      </c>
      <c r="BJ276" s="45" t="s">
        <v>145</v>
      </c>
      <c r="BK276" s="45" t="s">
        <v>145</v>
      </c>
      <c r="BM276" s="48">
        <v>0</v>
      </c>
      <c r="BP276" s="48">
        <v>0</v>
      </c>
      <c r="BQ276" s="45" t="s">
        <v>1</v>
      </c>
      <c r="BR276" s="45" t="s">
        <v>538</v>
      </c>
      <c r="BS276" s="45" t="s">
        <v>833</v>
      </c>
      <c r="BT276" s="45" t="s">
        <v>1248</v>
      </c>
      <c r="BU276" s="45" t="s">
        <v>102</v>
      </c>
      <c r="BW276" s="48">
        <v>0</v>
      </c>
    </row>
    <row r="277" spans="1:75" x14ac:dyDescent="0.3">
      <c r="A277" s="45" t="s">
        <v>493</v>
      </c>
      <c r="B277" s="45" t="s">
        <v>2989</v>
      </c>
      <c r="C277" s="45" t="s">
        <v>1230</v>
      </c>
      <c r="D277" s="45" t="s">
        <v>53</v>
      </c>
      <c r="E277" s="45" t="s">
        <v>1</v>
      </c>
      <c r="F277" s="45"/>
      <c r="H277" s="1">
        <v>255001</v>
      </c>
      <c r="I277" s="2" t="s">
        <v>1</v>
      </c>
      <c r="J277" s="2" t="s">
        <v>590</v>
      </c>
      <c r="K277" s="2" t="s">
        <v>906</v>
      </c>
      <c r="L277" s="45" t="s">
        <v>1260</v>
      </c>
      <c r="M277" s="2" t="s">
        <v>146</v>
      </c>
      <c r="O277" s="48">
        <v>138599.17000000001</v>
      </c>
      <c r="R277" s="48">
        <v>0</v>
      </c>
      <c r="S277" s="45" t="s">
        <v>1</v>
      </c>
      <c r="T277" s="45" t="s">
        <v>573</v>
      </c>
      <c r="U277" s="45" t="s">
        <v>882</v>
      </c>
      <c r="V277" s="45" t="s">
        <v>1255</v>
      </c>
      <c r="W277" s="45" t="s">
        <v>130</v>
      </c>
      <c r="Y277" s="48">
        <v>238334.55</v>
      </c>
      <c r="AB277" s="48">
        <v>181859</v>
      </c>
      <c r="AC277" s="45" t="s">
        <v>2</v>
      </c>
      <c r="AD277" s="45" t="s">
        <v>561</v>
      </c>
      <c r="AE277" s="45" t="s">
        <v>869</v>
      </c>
      <c r="AF277" s="45" t="s">
        <v>1142</v>
      </c>
      <c r="AG277" s="45" t="s">
        <v>121</v>
      </c>
      <c r="AI277" s="48">
        <v>89063.61</v>
      </c>
      <c r="AL277" s="48">
        <v>359159</v>
      </c>
      <c r="AM277" s="45" t="s">
        <v>4</v>
      </c>
      <c r="AN277" s="45" t="s">
        <v>2632</v>
      </c>
      <c r="AO277" s="45" t="s">
        <v>850</v>
      </c>
      <c r="AP277" s="45" t="s">
        <v>1129</v>
      </c>
      <c r="AQ277" s="45" t="s">
        <v>110</v>
      </c>
      <c r="AS277" s="48">
        <v>7973.27</v>
      </c>
      <c r="AV277" s="48">
        <v>0</v>
      </c>
      <c r="AW277" s="45" t="s">
        <v>2</v>
      </c>
      <c r="AX277" s="45" t="s">
        <v>1344</v>
      </c>
      <c r="AY277" s="45" t="s">
        <v>1695</v>
      </c>
      <c r="AZ277" s="45" t="s">
        <v>1123</v>
      </c>
      <c r="BA277" s="45" t="s">
        <v>104</v>
      </c>
      <c r="BC277" s="48">
        <v>0</v>
      </c>
      <c r="BF277" s="48">
        <v>0</v>
      </c>
      <c r="BG277" s="45" t="s">
        <v>1</v>
      </c>
      <c r="BH277" s="45" t="s">
        <v>2629</v>
      </c>
      <c r="BI277" s="45" t="s">
        <v>837</v>
      </c>
      <c r="BJ277" s="45" t="s">
        <v>1249</v>
      </c>
      <c r="BK277" s="45" t="s">
        <v>105</v>
      </c>
      <c r="BM277" s="48">
        <v>0</v>
      </c>
      <c r="BP277" s="48">
        <v>0</v>
      </c>
      <c r="BQ277" s="45" t="s">
        <v>2</v>
      </c>
      <c r="BR277" s="45" t="s">
        <v>538</v>
      </c>
      <c r="BS277" s="45" t="s">
        <v>834</v>
      </c>
      <c r="BT277" s="45" t="s">
        <v>1123</v>
      </c>
      <c r="BU277" s="45" t="s">
        <v>102</v>
      </c>
      <c r="BW277" s="48">
        <v>0</v>
      </c>
    </row>
    <row r="278" spans="1:75" x14ac:dyDescent="0.3">
      <c r="A278" s="45" t="s">
        <v>493</v>
      </c>
      <c r="B278" s="45" t="s">
        <v>760</v>
      </c>
      <c r="C278" s="45" t="s">
        <v>1236</v>
      </c>
      <c r="D278" s="45" t="s">
        <v>53</v>
      </c>
      <c r="E278" s="45" t="s">
        <v>1</v>
      </c>
      <c r="F278" s="45"/>
      <c r="H278" s="1">
        <v>600000</v>
      </c>
      <c r="I278" s="2" t="s">
        <v>2</v>
      </c>
      <c r="J278" s="2" t="s">
        <v>590</v>
      </c>
      <c r="K278" s="2" t="s">
        <v>907</v>
      </c>
      <c r="L278" s="45" t="s">
        <v>1147</v>
      </c>
      <c r="M278" s="2" t="s">
        <v>146</v>
      </c>
      <c r="O278" s="48">
        <v>7882945.4500000002</v>
      </c>
      <c r="R278" s="48">
        <v>0</v>
      </c>
      <c r="S278" s="45" t="s">
        <v>1</v>
      </c>
      <c r="T278" s="45" t="s">
        <v>573</v>
      </c>
      <c r="U278" s="45" t="s">
        <v>882</v>
      </c>
      <c r="V278" s="45" t="s">
        <v>1151</v>
      </c>
      <c r="W278" s="45" t="s">
        <v>130</v>
      </c>
      <c r="Y278" s="48">
        <v>3428777.76</v>
      </c>
      <c r="AB278" s="48">
        <v>1000000</v>
      </c>
      <c r="AC278" s="45" t="s">
        <v>1</v>
      </c>
      <c r="AD278" s="45" t="s">
        <v>1359</v>
      </c>
      <c r="AE278" s="45" t="s">
        <v>1745</v>
      </c>
      <c r="AF278" s="45" t="s">
        <v>2361</v>
      </c>
      <c r="AG278" s="45" t="s">
        <v>254</v>
      </c>
      <c r="AI278" s="48">
        <v>1497523.97</v>
      </c>
      <c r="AL278" s="48">
        <v>568109</v>
      </c>
      <c r="AM278" s="45" t="s">
        <v>4</v>
      </c>
      <c r="AN278" s="45" t="s">
        <v>551</v>
      </c>
      <c r="AO278" s="45" t="s">
        <v>856</v>
      </c>
      <c r="AP278" s="45" t="s">
        <v>1132</v>
      </c>
      <c r="AQ278" s="45" t="s">
        <v>113</v>
      </c>
      <c r="AS278" s="48">
        <v>52435.32</v>
      </c>
      <c r="AV278" s="48">
        <v>0</v>
      </c>
      <c r="AW278" s="45" t="s">
        <v>1</v>
      </c>
      <c r="AX278" s="45" t="s">
        <v>2629</v>
      </c>
      <c r="AY278" s="45" t="s">
        <v>837</v>
      </c>
      <c r="AZ278" s="45" t="s">
        <v>1249</v>
      </c>
      <c r="BA278" s="45" t="s">
        <v>105</v>
      </c>
      <c r="BC278" s="48">
        <v>2075.8200000000002</v>
      </c>
      <c r="BF278" s="48">
        <v>0</v>
      </c>
      <c r="BG278" s="45" t="s">
        <v>4</v>
      </c>
      <c r="BH278" s="45" t="s">
        <v>2629</v>
      </c>
      <c r="BI278" s="45" t="s">
        <v>2761</v>
      </c>
      <c r="BJ278" s="45" t="s">
        <v>1121</v>
      </c>
      <c r="BK278" s="45" t="s">
        <v>106</v>
      </c>
      <c r="BM278" s="48">
        <v>0</v>
      </c>
      <c r="BP278" s="48">
        <v>275000</v>
      </c>
      <c r="BQ278" s="45" t="s">
        <v>1</v>
      </c>
      <c r="BR278" s="45" t="s">
        <v>538</v>
      </c>
      <c r="BS278" s="45" t="s">
        <v>1694</v>
      </c>
      <c r="BT278" s="45" t="s">
        <v>145</v>
      </c>
      <c r="BU278" s="45" t="s">
        <v>145</v>
      </c>
      <c r="BW278" s="48">
        <v>0</v>
      </c>
    </row>
    <row r="279" spans="1:75" x14ac:dyDescent="0.3">
      <c r="A279" s="45" t="s">
        <v>1315</v>
      </c>
      <c r="B279" s="45" t="s">
        <v>1587</v>
      </c>
      <c r="C279" s="45" t="s">
        <v>2088</v>
      </c>
      <c r="D279" s="45" t="s">
        <v>145</v>
      </c>
      <c r="E279" s="45" t="s">
        <v>1</v>
      </c>
      <c r="F279" s="45"/>
      <c r="H279" s="1">
        <v>1390000</v>
      </c>
      <c r="I279" s="2" t="s">
        <v>2</v>
      </c>
      <c r="J279" s="2" t="s">
        <v>590</v>
      </c>
      <c r="K279" s="2" t="s">
        <v>908</v>
      </c>
      <c r="L279" s="45" t="s">
        <v>1090</v>
      </c>
      <c r="M279" s="2" t="s">
        <v>146</v>
      </c>
      <c r="O279" s="48">
        <v>0</v>
      </c>
      <c r="R279" s="48">
        <v>0</v>
      </c>
      <c r="S279" s="45" t="s">
        <v>2</v>
      </c>
      <c r="T279" s="45" t="s">
        <v>574</v>
      </c>
      <c r="U279" s="45" t="s">
        <v>883</v>
      </c>
      <c r="V279" s="45" t="s">
        <v>1152</v>
      </c>
      <c r="W279" s="45" t="s">
        <v>121</v>
      </c>
      <c r="Y279" s="48">
        <v>0</v>
      </c>
      <c r="AB279" s="48">
        <v>1000000</v>
      </c>
      <c r="AC279" s="45" t="s">
        <v>1</v>
      </c>
      <c r="AD279" s="45" t="s">
        <v>2497</v>
      </c>
      <c r="AE279" s="45" t="s">
        <v>2550</v>
      </c>
      <c r="AF279" s="45" t="s">
        <v>2084</v>
      </c>
      <c r="AG279" s="45" t="s">
        <v>145</v>
      </c>
      <c r="AI279" s="48">
        <v>0</v>
      </c>
      <c r="AL279" s="48">
        <v>19539638</v>
      </c>
      <c r="AM279" s="45" t="s">
        <v>2</v>
      </c>
      <c r="AN279" s="45" t="s">
        <v>554</v>
      </c>
      <c r="AO279" s="45" t="s">
        <v>859</v>
      </c>
      <c r="AP279" s="45" t="s">
        <v>1135</v>
      </c>
      <c r="AQ279" s="45" t="s">
        <v>102</v>
      </c>
      <c r="AS279" s="48">
        <v>0</v>
      </c>
      <c r="AV279" s="48">
        <v>0</v>
      </c>
      <c r="AW279" s="45" t="s">
        <v>4</v>
      </c>
      <c r="AX279" s="45" t="s">
        <v>2629</v>
      </c>
      <c r="AY279" s="45" t="s">
        <v>2761</v>
      </c>
      <c r="AZ279" s="45" t="s">
        <v>1121</v>
      </c>
      <c r="BA279" s="45" t="s">
        <v>106</v>
      </c>
      <c r="BC279" s="48">
        <v>0</v>
      </c>
      <c r="BF279" s="48">
        <v>1756516</v>
      </c>
      <c r="BG279" s="45" t="s">
        <v>1</v>
      </c>
      <c r="BH279" s="45" t="s">
        <v>542</v>
      </c>
      <c r="BI279" s="45" t="s">
        <v>840</v>
      </c>
      <c r="BJ279" s="45" t="s">
        <v>1248</v>
      </c>
      <c r="BK279" s="45" t="s">
        <v>101</v>
      </c>
      <c r="BM279" s="48">
        <v>0</v>
      </c>
      <c r="BP279" s="48">
        <v>3039818.81</v>
      </c>
      <c r="BQ279" s="45" t="s">
        <v>2</v>
      </c>
      <c r="BR279" s="45" t="s">
        <v>539</v>
      </c>
      <c r="BS279" s="45" t="s">
        <v>835</v>
      </c>
      <c r="BT279" s="45" t="s">
        <v>1123</v>
      </c>
      <c r="BU279" s="45" t="s">
        <v>103</v>
      </c>
      <c r="BW279" s="48">
        <v>0</v>
      </c>
    </row>
    <row r="280" spans="1:75" x14ac:dyDescent="0.3">
      <c r="A280" s="45" t="s">
        <v>1316</v>
      </c>
      <c r="B280" s="45" t="s">
        <v>1588</v>
      </c>
      <c r="C280" s="45" t="s">
        <v>2082</v>
      </c>
      <c r="D280" s="45" t="s">
        <v>145</v>
      </c>
      <c r="E280" s="45" t="s">
        <v>1</v>
      </c>
      <c r="F280" s="45"/>
      <c r="H280" s="1">
        <v>1390000</v>
      </c>
      <c r="I280" s="2" t="s">
        <v>2</v>
      </c>
      <c r="J280" s="2" t="s">
        <v>590</v>
      </c>
      <c r="K280" s="2" t="s">
        <v>909</v>
      </c>
      <c r="L280" s="45" t="s">
        <v>1090</v>
      </c>
      <c r="M280" s="2" t="s">
        <v>147</v>
      </c>
      <c r="O280" s="48">
        <v>0</v>
      </c>
      <c r="R280" s="48">
        <v>3462916</v>
      </c>
      <c r="S280" s="45" t="s">
        <v>2</v>
      </c>
      <c r="T280" s="45" t="s">
        <v>575</v>
      </c>
      <c r="U280" s="45" t="s">
        <v>884</v>
      </c>
      <c r="V280" s="45" t="s">
        <v>1153</v>
      </c>
      <c r="W280" s="45" t="s">
        <v>84</v>
      </c>
      <c r="Y280" s="48">
        <v>0</v>
      </c>
      <c r="AB280" s="48">
        <v>6000000</v>
      </c>
      <c r="AC280" s="45" t="s">
        <v>4</v>
      </c>
      <c r="AD280" s="45" t="s">
        <v>562</v>
      </c>
      <c r="AE280" s="45" t="s">
        <v>870</v>
      </c>
      <c r="AF280" s="45" t="s">
        <v>1143</v>
      </c>
      <c r="AG280" s="45" t="s">
        <v>98</v>
      </c>
      <c r="AI280" s="48">
        <v>0</v>
      </c>
      <c r="AL280" s="48">
        <v>1000000</v>
      </c>
      <c r="AM280" s="45" t="s">
        <v>1</v>
      </c>
      <c r="AN280" s="45" t="s">
        <v>1347</v>
      </c>
      <c r="AO280" s="45" t="s">
        <v>2548</v>
      </c>
      <c r="AP280" s="45" t="s">
        <v>2084</v>
      </c>
      <c r="AQ280" s="45" t="s">
        <v>145</v>
      </c>
      <c r="AS280" s="48">
        <v>0</v>
      </c>
      <c r="AV280" s="48">
        <v>2147404</v>
      </c>
      <c r="AW280" s="45" t="s">
        <v>1</v>
      </c>
      <c r="AX280" s="45" t="s">
        <v>542</v>
      </c>
      <c r="AY280" s="45" t="s">
        <v>839</v>
      </c>
      <c r="AZ280" s="45" t="s">
        <v>1248</v>
      </c>
      <c r="BA280" s="45" t="s">
        <v>101</v>
      </c>
      <c r="BC280" s="48">
        <v>0</v>
      </c>
      <c r="BF280" s="48">
        <v>12648924</v>
      </c>
      <c r="BG280" s="45" t="s">
        <v>2</v>
      </c>
      <c r="BH280" s="45" t="s">
        <v>542</v>
      </c>
      <c r="BI280" s="45" t="s">
        <v>840</v>
      </c>
      <c r="BJ280" s="45" t="s">
        <v>1123</v>
      </c>
      <c r="BK280" s="45" t="s">
        <v>101</v>
      </c>
      <c r="BM280" s="48">
        <v>0</v>
      </c>
      <c r="BP280" s="48">
        <v>0</v>
      </c>
      <c r="BQ280" s="45" t="s">
        <v>1</v>
      </c>
      <c r="BR280" s="45" t="s">
        <v>539</v>
      </c>
      <c r="BS280" s="45" t="s">
        <v>835</v>
      </c>
      <c r="BT280" s="45" t="s">
        <v>1247</v>
      </c>
      <c r="BU280" s="45" t="s">
        <v>103</v>
      </c>
      <c r="BW280" s="48">
        <v>0</v>
      </c>
    </row>
    <row r="281" spans="1:75" x14ac:dyDescent="0.3">
      <c r="A281" s="45" t="s">
        <v>1316</v>
      </c>
      <c r="B281" s="45" t="s">
        <v>1589</v>
      </c>
      <c r="C281" s="45" t="s">
        <v>2082</v>
      </c>
      <c r="D281" s="45" t="s">
        <v>145</v>
      </c>
      <c r="E281" s="45" t="s">
        <v>1</v>
      </c>
      <c r="F281" s="45"/>
      <c r="H281" s="1">
        <v>291602</v>
      </c>
      <c r="I281" s="2" t="s">
        <v>2</v>
      </c>
      <c r="J281" s="2" t="s">
        <v>591</v>
      </c>
      <c r="K281" s="2" t="s">
        <v>910</v>
      </c>
      <c r="L281" s="45" t="s">
        <v>1163</v>
      </c>
      <c r="M281" s="2" t="s">
        <v>146</v>
      </c>
      <c r="O281" s="48">
        <v>0</v>
      </c>
      <c r="R281" s="48">
        <v>0</v>
      </c>
      <c r="S281" s="45" t="s">
        <v>1</v>
      </c>
      <c r="T281" s="45" t="s">
        <v>576</v>
      </c>
      <c r="U281" s="45" t="s">
        <v>885</v>
      </c>
      <c r="V281" s="45" t="s">
        <v>1240</v>
      </c>
      <c r="W281" s="45" t="s">
        <v>131</v>
      </c>
      <c r="Y281" s="48">
        <v>0</v>
      </c>
      <c r="AB281" s="48">
        <v>3912500</v>
      </c>
      <c r="AC281" s="45" t="s">
        <v>1</v>
      </c>
      <c r="AD281" s="45" t="s">
        <v>2498</v>
      </c>
      <c r="AE281" s="45" t="s">
        <v>1753</v>
      </c>
      <c r="AF281" s="45" t="s">
        <v>2355</v>
      </c>
      <c r="AG281" s="45" t="s">
        <v>255</v>
      </c>
      <c r="AI281" s="48">
        <v>0</v>
      </c>
      <c r="AL281" s="48">
        <v>2407357</v>
      </c>
      <c r="AM281" s="45" t="s">
        <v>2</v>
      </c>
      <c r="AN281" s="45" t="s">
        <v>1347</v>
      </c>
      <c r="AO281" s="45" t="s">
        <v>857</v>
      </c>
      <c r="AP281" s="45" t="s">
        <v>1133</v>
      </c>
      <c r="AQ281" s="45" t="s">
        <v>114</v>
      </c>
      <c r="AS281" s="48">
        <v>0</v>
      </c>
      <c r="AV281" s="48">
        <v>9648924</v>
      </c>
      <c r="AW281" s="45" t="s">
        <v>2</v>
      </c>
      <c r="AX281" s="45" t="s">
        <v>542</v>
      </c>
      <c r="AY281" s="45" t="s">
        <v>840</v>
      </c>
      <c r="AZ281" s="45" t="s">
        <v>1123</v>
      </c>
      <c r="BA281" s="45" t="s">
        <v>101</v>
      </c>
      <c r="BC281" s="48">
        <v>0</v>
      </c>
      <c r="BF281" s="48">
        <v>0</v>
      </c>
      <c r="BG281" s="45" t="s">
        <v>1</v>
      </c>
      <c r="BH281" s="45" t="s">
        <v>542</v>
      </c>
      <c r="BI281" s="45" t="s">
        <v>841</v>
      </c>
      <c r="BJ281" s="45" t="s">
        <v>1247</v>
      </c>
      <c r="BK281" s="45" t="s">
        <v>101</v>
      </c>
      <c r="BM281" s="48">
        <v>0</v>
      </c>
      <c r="BP281" s="48">
        <v>0</v>
      </c>
      <c r="BQ281" s="45" t="s">
        <v>1</v>
      </c>
      <c r="BR281" s="45" t="s">
        <v>539</v>
      </c>
      <c r="BS281" s="45" t="s">
        <v>835</v>
      </c>
      <c r="BT281" s="45" t="s">
        <v>1248</v>
      </c>
      <c r="BU281" s="45" t="s">
        <v>103</v>
      </c>
      <c r="BW281" s="48">
        <v>0</v>
      </c>
    </row>
    <row r="282" spans="1:75" x14ac:dyDescent="0.3">
      <c r="A282" s="45" t="s">
        <v>1316</v>
      </c>
      <c r="B282" s="45" t="s">
        <v>762</v>
      </c>
      <c r="C282" s="45" t="s">
        <v>1092</v>
      </c>
      <c r="D282" s="45" t="s">
        <v>54</v>
      </c>
      <c r="E282" s="45" t="s">
        <v>2</v>
      </c>
      <c r="F282" s="45"/>
      <c r="H282" s="1">
        <v>0</v>
      </c>
      <c r="I282" s="2" t="s">
        <v>2</v>
      </c>
      <c r="J282" s="2" t="s">
        <v>592</v>
      </c>
      <c r="K282" s="2" t="s">
        <v>911</v>
      </c>
      <c r="L282" s="45" t="s">
        <v>1164</v>
      </c>
      <c r="M282" s="2" t="s">
        <v>145</v>
      </c>
      <c r="O282" s="48">
        <v>0</v>
      </c>
      <c r="R282" s="48">
        <v>0</v>
      </c>
      <c r="S282" s="45" t="s">
        <v>2</v>
      </c>
      <c r="T282" s="45" t="s">
        <v>576</v>
      </c>
      <c r="U282" s="45" t="s">
        <v>886</v>
      </c>
      <c r="V282" s="45" t="s">
        <v>1142</v>
      </c>
      <c r="W282" s="45" t="s">
        <v>126</v>
      </c>
      <c r="Y282" s="48">
        <v>0</v>
      </c>
      <c r="AB282" s="48">
        <v>480000</v>
      </c>
      <c r="AC282" s="45" t="s">
        <v>1</v>
      </c>
      <c r="AD282" s="45" t="s">
        <v>1364</v>
      </c>
      <c r="AE282" s="45" t="s">
        <v>2551</v>
      </c>
      <c r="AF282" s="45" t="s">
        <v>2363</v>
      </c>
      <c r="AG282" s="45" t="s">
        <v>256</v>
      </c>
      <c r="AI282" s="48">
        <v>0</v>
      </c>
      <c r="AL282" s="48">
        <v>1000000</v>
      </c>
      <c r="AM282" s="45" t="s">
        <v>2</v>
      </c>
      <c r="AN282" s="45" t="s">
        <v>1347</v>
      </c>
      <c r="AO282" s="45" t="s">
        <v>847</v>
      </c>
      <c r="AP282" s="45" t="s">
        <v>1127</v>
      </c>
      <c r="AQ282" s="45" t="s">
        <v>108</v>
      </c>
      <c r="AS282" s="48">
        <v>0</v>
      </c>
      <c r="AV282" s="48">
        <v>0</v>
      </c>
      <c r="AW282" s="45" t="s">
        <v>1</v>
      </c>
      <c r="AX282" s="45" t="s">
        <v>542</v>
      </c>
      <c r="AY282" s="45" t="s">
        <v>841</v>
      </c>
      <c r="AZ282" s="45" t="s">
        <v>1247</v>
      </c>
      <c r="BA282" s="45" t="s">
        <v>101</v>
      </c>
      <c r="BC282" s="48">
        <v>0</v>
      </c>
      <c r="BF282" s="48">
        <v>0</v>
      </c>
      <c r="BG282" s="45" t="s">
        <v>1</v>
      </c>
      <c r="BH282" s="45" t="s">
        <v>542</v>
      </c>
      <c r="BI282" s="45" t="s">
        <v>840</v>
      </c>
      <c r="BJ282" s="45" t="s">
        <v>2088</v>
      </c>
      <c r="BK282" s="45" t="s">
        <v>145</v>
      </c>
      <c r="BM282" s="48">
        <v>0</v>
      </c>
      <c r="BP282" s="48">
        <v>0</v>
      </c>
      <c r="BQ282" s="45" t="s">
        <v>1</v>
      </c>
      <c r="BR282" s="45" t="s">
        <v>539</v>
      </c>
      <c r="BS282" s="45" t="s">
        <v>835</v>
      </c>
      <c r="BT282" s="45" t="s">
        <v>2378</v>
      </c>
      <c r="BU282" s="45" t="s">
        <v>103</v>
      </c>
      <c r="BW282" s="48">
        <v>0</v>
      </c>
    </row>
    <row r="283" spans="1:75" x14ac:dyDescent="0.3">
      <c r="A283" s="45" t="s">
        <v>1300</v>
      </c>
      <c r="B283" s="45" t="s">
        <v>1590</v>
      </c>
      <c r="C283" s="45" t="s">
        <v>2079</v>
      </c>
      <c r="D283" s="45" t="s">
        <v>145</v>
      </c>
      <c r="E283" s="45" t="s">
        <v>4</v>
      </c>
      <c r="F283" s="45"/>
      <c r="H283" s="1">
        <v>3000000</v>
      </c>
      <c r="I283" s="2" t="s">
        <v>2</v>
      </c>
      <c r="J283" s="2" t="s">
        <v>593</v>
      </c>
      <c r="K283" s="2" t="s">
        <v>912</v>
      </c>
      <c r="L283" s="45" t="s">
        <v>1090</v>
      </c>
      <c r="M283" s="2" t="s">
        <v>148</v>
      </c>
      <c r="O283" s="48">
        <v>0</v>
      </c>
      <c r="R283" s="48">
        <v>0</v>
      </c>
      <c r="S283" s="45" t="s">
        <v>2</v>
      </c>
      <c r="T283" s="45" t="s">
        <v>576</v>
      </c>
      <c r="U283" s="45" t="s">
        <v>887</v>
      </c>
      <c r="V283" s="45" t="s">
        <v>1142</v>
      </c>
      <c r="W283" s="45" t="s">
        <v>131</v>
      </c>
      <c r="Y283" s="48">
        <v>0</v>
      </c>
      <c r="AB283" s="48">
        <v>5000000</v>
      </c>
      <c r="AC283" s="45" t="s">
        <v>1</v>
      </c>
      <c r="AD283" s="45" t="s">
        <v>2499</v>
      </c>
      <c r="AE283" s="45" t="s">
        <v>1757</v>
      </c>
      <c r="AF283" s="45" t="s">
        <v>2389</v>
      </c>
      <c r="AG283" s="45" t="s">
        <v>257</v>
      </c>
      <c r="AI283" s="48">
        <v>0</v>
      </c>
      <c r="AL283" s="48">
        <v>5026</v>
      </c>
      <c r="AM283" s="45" t="s">
        <v>3</v>
      </c>
      <c r="AN283" s="45" t="s">
        <v>555</v>
      </c>
      <c r="AO283" s="45" t="s">
        <v>862</v>
      </c>
      <c r="AP283" s="45" t="s">
        <v>1138</v>
      </c>
      <c r="AQ283" s="45" t="s">
        <v>47</v>
      </c>
      <c r="AS283" s="48">
        <v>0</v>
      </c>
      <c r="AV283" s="48">
        <v>3000000</v>
      </c>
      <c r="AW283" s="45" t="s">
        <v>1</v>
      </c>
      <c r="AX283" s="45" t="s">
        <v>542</v>
      </c>
      <c r="AY283" s="45" t="s">
        <v>2762</v>
      </c>
      <c r="AZ283" s="45" t="s">
        <v>2150</v>
      </c>
      <c r="BA283" s="45" t="s">
        <v>145</v>
      </c>
      <c r="BC283" s="48">
        <v>0</v>
      </c>
      <c r="BF283" s="48">
        <v>4007963</v>
      </c>
      <c r="BG283" s="45" t="s">
        <v>2</v>
      </c>
      <c r="BH283" s="45" t="s">
        <v>543</v>
      </c>
      <c r="BI283" s="45" t="s">
        <v>2763</v>
      </c>
      <c r="BJ283" s="45" t="s">
        <v>1123</v>
      </c>
      <c r="BK283" s="45" t="s">
        <v>100</v>
      </c>
      <c r="BM283" s="48">
        <v>0</v>
      </c>
      <c r="BP283" s="48">
        <v>0</v>
      </c>
      <c r="BQ283" s="45" t="s">
        <v>1</v>
      </c>
      <c r="BR283" s="45" t="s">
        <v>539</v>
      </c>
      <c r="BS283" s="45" t="s">
        <v>835</v>
      </c>
      <c r="BT283" s="45" t="s">
        <v>1249</v>
      </c>
      <c r="BU283" s="45" t="s">
        <v>103</v>
      </c>
      <c r="BW283" s="48">
        <v>0</v>
      </c>
    </row>
    <row r="284" spans="1:75" x14ac:dyDescent="0.3">
      <c r="A284" s="45" t="s">
        <v>1300</v>
      </c>
      <c r="B284" s="45" t="s">
        <v>1591</v>
      </c>
      <c r="C284" s="45" t="s">
        <v>2108</v>
      </c>
      <c r="D284" s="45" t="s">
        <v>151</v>
      </c>
      <c r="E284" s="45" t="s">
        <v>4</v>
      </c>
      <c r="F284" s="45"/>
      <c r="H284" s="1">
        <v>750000</v>
      </c>
      <c r="I284" s="2" t="s">
        <v>2</v>
      </c>
      <c r="J284" s="2" t="s">
        <v>594</v>
      </c>
      <c r="K284" s="2" t="s">
        <v>913</v>
      </c>
      <c r="L284" s="45" t="s">
        <v>1156</v>
      </c>
      <c r="M284" s="2" t="s">
        <v>149</v>
      </c>
      <c r="O284" s="49"/>
      <c r="R284" s="48">
        <v>132000</v>
      </c>
      <c r="S284" s="45" t="s">
        <v>2</v>
      </c>
      <c r="T284" s="45" t="s">
        <v>577</v>
      </c>
      <c r="U284" s="45" t="s">
        <v>888</v>
      </c>
      <c r="V284" s="45" t="s">
        <v>1090</v>
      </c>
      <c r="W284" s="45" t="s">
        <v>63</v>
      </c>
      <c r="Y284" s="49"/>
      <c r="AB284" s="48">
        <v>850000</v>
      </c>
      <c r="AC284" s="45" t="s">
        <v>1</v>
      </c>
      <c r="AD284" s="45" t="s">
        <v>1366</v>
      </c>
      <c r="AE284" s="45" t="s">
        <v>1758</v>
      </c>
      <c r="AF284" s="45" t="s">
        <v>2355</v>
      </c>
      <c r="AG284" s="45" t="s">
        <v>258</v>
      </c>
      <c r="AI284" s="49"/>
      <c r="AL284" s="48">
        <v>3262246</v>
      </c>
      <c r="AM284" s="45" t="s">
        <v>2</v>
      </c>
      <c r="AN284" s="45" t="s">
        <v>555</v>
      </c>
      <c r="AO284" s="45" t="s">
        <v>860</v>
      </c>
      <c r="AP284" s="45" t="s">
        <v>1136</v>
      </c>
      <c r="AQ284" s="45" t="s">
        <v>47</v>
      </c>
      <c r="AS284" s="49"/>
      <c r="AV284" s="48">
        <v>4007963</v>
      </c>
      <c r="AW284" s="45" t="s">
        <v>2</v>
      </c>
      <c r="AX284" s="45" t="s">
        <v>543</v>
      </c>
      <c r="AY284" s="45" t="s">
        <v>2763</v>
      </c>
      <c r="AZ284" s="45" t="s">
        <v>1123</v>
      </c>
      <c r="BA284" s="45" t="s">
        <v>100</v>
      </c>
      <c r="BC284" s="49"/>
      <c r="BF284" s="48">
        <v>0</v>
      </c>
      <c r="BG284" s="45" t="s">
        <v>1</v>
      </c>
      <c r="BH284" s="45" t="s">
        <v>543</v>
      </c>
      <c r="BI284" s="45" t="s">
        <v>2763</v>
      </c>
      <c r="BJ284" s="45" t="s">
        <v>1248</v>
      </c>
      <c r="BK284" s="45" t="s">
        <v>100</v>
      </c>
      <c r="BM284" s="49"/>
      <c r="BP284" s="48">
        <v>231491.68</v>
      </c>
      <c r="BQ284" s="45" t="s">
        <v>1</v>
      </c>
      <c r="BR284" s="45" t="s">
        <v>1344</v>
      </c>
      <c r="BS284" s="45" t="s">
        <v>1695</v>
      </c>
      <c r="BT284" s="45" t="s">
        <v>2379</v>
      </c>
      <c r="BU284" s="45" t="s">
        <v>104</v>
      </c>
      <c r="BW284" s="49"/>
    </row>
    <row r="285" spans="1:75" x14ac:dyDescent="0.3">
      <c r="A285" s="45" t="s">
        <v>1300</v>
      </c>
      <c r="B285" s="45" t="s">
        <v>1592</v>
      </c>
      <c r="C285" s="45" t="s">
        <v>2108</v>
      </c>
      <c r="D285" s="45" t="s">
        <v>390</v>
      </c>
      <c r="E285" s="45" t="s">
        <v>4</v>
      </c>
      <c r="F285" s="45"/>
      <c r="H285" s="1">
        <v>100000</v>
      </c>
      <c r="I285" s="2" t="s">
        <v>2</v>
      </c>
      <c r="J285" s="2" t="s">
        <v>595</v>
      </c>
      <c r="K285" s="2" t="s">
        <v>914</v>
      </c>
      <c r="L285" s="45" t="s">
        <v>1147</v>
      </c>
      <c r="M285" s="2" t="s">
        <v>148</v>
      </c>
      <c r="O285" s="49"/>
      <c r="R285" s="48">
        <v>0</v>
      </c>
      <c r="S285" s="45" t="s">
        <v>2</v>
      </c>
      <c r="T285" s="45" t="s">
        <v>578</v>
      </c>
      <c r="U285" s="45" t="s">
        <v>889</v>
      </c>
      <c r="V285" s="45" t="s">
        <v>1142</v>
      </c>
      <c r="W285" s="45" t="s">
        <v>132</v>
      </c>
      <c r="Y285" s="49"/>
      <c r="AB285" s="48">
        <v>161939</v>
      </c>
      <c r="AC285" s="45" t="s">
        <v>2</v>
      </c>
      <c r="AD285" s="45" t="s">
        <v>563</v>
      </c>
      <c r="AE285" s="45" t="s">
        <v>871</v>
      </c>
      <c r="AF285" s="45" t="s">
        <v>1142</v>
      </c>
      <c r="AG285" s="45" t="s">
        <v>21</v>
      </c>
      <c r="AI285" s="49"/>
      <c r="AL285" s="48">
        <v>961420</v>
      </c>
      <c r="AM285" s="45" t="s">
        <v>2</v>
      </c>
      <c r="AN285" s="45" t="s">
        <v>555</v>
      </c>
      <c r="AO285" s="45" t="s">
        <v>2549</v>
      </c>
      <c r="AP285" s="45" t="s">
        <v>1137</v>
      </c>
      <c r="AQ285" s="45" t="s">
        <v>84</v>
      </c>
      <c r="AS285" s="49"/>
      <c r="AV285" s="48">
        <v>0</v>
      </c>
      <c r="AW285" s="45" t="s">
        <v>1</v>
      </c>
      <c r="AX285" s="45" t="s">
        <v>543</v>
      </c>
      <c r="AY285" s="45" t="s">
        <v>2763</v>
      </c>
      <c r="AZ285" s="45" t="s">
        <v>1248</v>
      </c>
      <c r="BA285" s="45" t="s">
        <v>100</v>
      </c>
      <c r="BC285" s="49"/>
      <c r="BF285" s="48">
        <v>0</v>
      </c>
      <c r="BG285" s="45" t="s">
        <v>1</v>
      </c>
      <c r="BH285" s="45" t="s">
        <v>543</v>
      </c>
      <c r="BI285" s="45" t="s">
        <v>2763</v>
      </c>
      <c r="BJ285" s="45" t="s">
        <v>1249</v>
      </c>
      <c r="BK285" s="45" t="s">
        <v>100</v>
      </c>
      <c r="BM285" s="49"/>
      <c r="BP285" s="48">
        <v>0</v>
      </c>
      <c r="BQ285" s="45" t="s">
        <v>2</v>
      </c>
      <c r="BR285" s="45" t="s">
        <v>1344</v>
      </c>
      <c r="BS285" s="45" t="s">
        <v>1695</v>
      </c>
      <c r="BT285" s="45" t="s">
        <v>1123</v>
      </c>
      <c r="BU285" s="45" t="s">
        <v>104</v>
      </c>
      <c r="BW285" s="49"/>
    </row>
    <row r="286" spans="1:75" x14ac:dyDescent="0.3">
      <c r="A286" s="45" t="s">
        <v>1300</v>
      </c>
      <c r="B286" s="45" t="s">
        <v>1593</v>
      </c>
      <c r="C286" s="45" t="s">
        <v>2109</v>
      </c>
      <c r="D286" s="45" t="s">
        <v>151</v>
      </c>
      <c r="E286" s="45" t="s">
        <v>4</v>
      </c>
      <c r="F286" s="45"/>
      <c r="H286" s="1">
        <v>0</v>
      </c>
      <c r="I286" s="2" t="s">
        <v>2</v>
      </c>
      <c r="J286" s="2" t="s">
        <v>596</v>
      </c>
      <c r="K286" s="2" t="s">
        <v>915</v>
      </c>
      <c r="L286" s="45" t="s">
        <v>1111</v>
      </c>
      <c r="M286" s="2" t="s">
        <v>150</v>
      </c>
      <c r="O286" s="49"/>
      <c r="R286" s="48">
        <v>1000000</v>
      </c>
      <c r="S286" s="45" t="s">
        <v>2</v>
      </c>
      <c r="T286" s="45" t="s">
        <v>579</v>
      </c>
      <c r="U286" s="45" t="s">
        <v>890</v>
      </c>
      <c r="V286" s="45" t="s">
        <v>1154</v>
      </c>
      <c r="W286" s="45" t="s">
        <v>133</v>
      </c>
      <c r="Y286" s="49"/>
      <c r="AB286" s="48">
        <v>509701</v>
      </c>
      <c r="AC286" s="45" t="s">
        <v>1</v>
      </c>
      <c r="AD286" s="45" t="s">
        <v>564</v>
      </c>
      <c r="AE286" s="45" t="s">
        <v>872</v>
      </c>
      <c r="AF286" s="45" t="s">
        <v>1240</v>
      </c>
      <c r="AG286" s="45" t="s">
        <v>122</v>
      </c>
      <c r="AI286" s="49"/>
      <c r="AL286" s="48">
        <v>1493959</v>
      </c>
      <c r="AM286" s="45" t="s">
        <v>2</v>
      </c>
      <c r="AN286" s="45" t="s">
        <v>555</v>
      </c>
      <c r="AO286" s="45" t="s">
        <v>861</v>
      </c>
      <c r="AP286" s="45" t="s">
        <v>1137</v>
      </c>
      <c r="AQ286" s="45" t="s">
        <v>116</v>
      </c>
      <c r="AS286" s="49"/>
      <c r="AV286" s="48">
        <v>0</v>
      </c>
      <c r="AW286" s="45" t="s">
        <v>1</v>
      </c>
      <c r="AX286" s="45" t="s">
        <v>543</v>
      </c>
      <c r="AY286" s="45" t="s">
        <v>2763</v>
      </c>
      <c r="AZ286" s="45" t="s">
        <v>1249</v>
      </c>
      <c r="BA286" s="45" t="s">
        <v>100</v>
      </c>
      <c r="BC286" s="49"/>
      <c r="BF286" s="48">
        <v>0</v>
      </c>
      <c r="BG286" s="45" t="s">
        <v>4</v>
      </c>
      <c r="BH286" s="45" t="s">
        <v>543</v>
      </c>
      <c r="BI286" s="45" t="s">
        <v>2764</v>
      </c>
      <c r="BJ286" s="45" t="s">
        <v>1121</v>
      </c>
      <c r="BK286" s="45" t="s">
        <v>106</v>
      </c>
      <c r="BM286" s="49"/>
      <c r="BP286" s="48">
        <v>500000</v>
      </c>
      <c r="BQ286" s="45" t="s">
        <v>1</v>
      </c>
      <c r="BR286" s="45" t="s">
        <v>1344</v>
      </c>
      <c r="BS286" s="45" t="s">
        <v>1695</v>
      </c>
      <c r="BT286" s="45" t="s">
        <v>145</v>
      </c>
      <c r="BU286" s="45" t="s">
        <v>145</v>
      </c>
      <c r="BW286" s="49"/>
    </row>
    <row r="287" spans="1:75" ht="28.8" x14ac:dyDescent="0.3">
      <c r="A287" s="45" t="s">
        <v>2622</v>
      </c>
      <c r="B287" s="45" t="s">
        <v>764</v>
      </c>
      <c r="C287" s="45" t="s">
        <v>1237</v>
      </c>
      <c r="D287" s="45" t="s">
        <v>56</v>
      </c>
      <c r="E287" s="45" t="s">
        <v>1</v>
      </c>
      <c r="F287" s="45"/>
      <c r="H287" s="1">
        <v>280934</v>
      </c>
      <c r="I287" s="2" t="s">
        <v>2</v>
      </c>
      <c r="J287" s="2" t="s">
        <v>597</v>
      </c>
      <c r="K287" s="2" t="s">
        <v>916</v>
      </c>
      <c r="L287" s="45" t="s">
        <v>1111</v>
      </c>
      <c r="M287" s="2" t="s">
        <v>151</v>
      </c>
      <c r="O287" s="48">
        <v>2709676.81</v>
      </c>
      <c r="R287" s="48">
        <v>0</v>
      </c>
      <c r="S287" s="45" t="s">
        <v>1</v>
      </c>
      <c r="T287" s="45" t="s">
        <v>579</v>
      </c>
      <c r="U287" s="45" t="s">
        <v>2460</v>
      </c>
      <c r="V287" s="45" t="s">
        <v>145</v>
      </c>
      <c r="W287" s="45" t="s">
        <v>145</v>
      </c>
      <c r="Y287" s="48">
        <v>0</v>
      </c>
      <c r="AB287" s="48">
        <v>250000</v>
      </c>
      <c r="AC287" s="45" t="s">
        <v>2</v>
      </c>
      <c r="AD287" s="45" t="s">
        <v>564</v>
      </c>
      <c r="AE287" s="45" t="s">
        <v>873</v>
      </c>
      <c r="AF287" s="45" t="s">
        <v>1122</v>
      </c>
      <c r="AG287" s="45" t="s">
        <v>21</v>
      </c>
      <c r="AI287" s="48">
        <v>0</v>
      </c>
      <c r="AL287" s="48">
        <v>2000000</v>
      </c>
      <c r="AM287" s="45" t="s">
        <v>2</v>
      </c>
      <c r="AN287" s="45" t="s">
        <v>556</v>
      </c>
      <c r="AO287" s="45" t="s">
        <v>863</v>
      </c>
      <c r="AP287" s="45" t="s">
        <v>1139</v>
      </c>
      <c r="AQ287" s="45" t="s">
        <v>106</v>
      </c>
      <c r="AS287" s="48">
        <v>0</v>
      </c>
      <c r="AV287" s="48">
        <v>0</v>
      </c>
      <c r="AW287" s="45" t="s">
        <v>4</v>
      </c>
      <c r="AX287" s="45" t="s">
        <v>543</v>
      </c>
      <c r="AY287" s="45" t="s">
        <v>2764</v>
      </c>
      <c r="AZ287" s="45" t="s">
        <v>1121</v>
      </c>
      <c r="BA287" s="45" t="s">
        <v>106</v>
      </c>
      <c r="BC287" s="48">
        <v>0</v>
      </c>
      <c r="BF287" s="48">
        <v>0</v>
      </c>
      <c r="BG287" s="45" t="s">
        <v>4</v>
      </c>
      <c r="BH287" s="45" t="s">
        <v>543</v>
      </c>
      <c r="BI287" s="45" t="s">
        <v>830</v>
      </c>
      <c r="BJ287" s="45" t="s">
        <v>1125</v>
      </c>
      <c r="BK287" s="45" t="s">
        <v>100</v>
      </c>
      <c r="BM287" s="48">
        <v>3651104.84</v>
      </c>
      <c r="BP287" s="48">
        <v>0</v>
      </c>
      <c r="BQ287" s="45" t="s">
        <v>1</v>
      </c>
      <c r="BR287" s="45" t="s">
        <v>2629</v>
      </c>
      <c r="BS287" s="45" t="s">
        <v>837</v>
      </c>
      <c r="BT287" s="45" t="s">
        <v>1249</v>
      </c>
      <c r="BU287" s="45" t="s">
        <v>105</v>
      </c>
      <c r="BW287" s="48">
        <v>27959.78</v>
      </c>
    </row>
    <row r="288" spans="1:75" ht="28.8" x14ac:dyDescent="0.3">
      <c r="A288" s="45" t="s">
        <v>2622</v>
      </c>
      <c r="B288" s="45" t="s">
        <v>764</v>
      </c>
      <c r="C288" s="45" t="s">
        <v>1093</v>
      </c>
      <c r="D288" s="45" t="s">
        <v>56</v>
      </c>
      <c r="E288" s="45" t="s">
        <v>2</v>
      </c>
      <c r="F288" s="45"/>
      <c r="H288" s="1">
        <v>0</v>
      </c>
      <c r="I288" s="2" t="s">
        <v>3</v>
      </c>
      <c r="J288" s="2" t="s">
        <v>597</v>
      </c>
      <c r="K288" s="2" t="s">
        <v>916</v>
      </c>
      <c r="L288" s="45" t="s">
        <v>1165</v>
      </c>
      <c r="M288" s="2" t="s">
        <v>151</v>
      </c>
      <c r="O288" s="48">
        <v>0</v>
      </c>
      <c r="R288" s="48">
        <v>0</v>
      </c>
      <c r="S288" s="45" t="s">
        <v>1</v>
      </c>
      <c r="T288" s="45" t="s">
        <v>579</v>
      </c>
      <c r="U288" s="45" t="s">
        <v>890</v>
      </c>
      <c r="V288" s="45" t="s">
        <v>145</v>
      </c>
      <c r="W288" s="45" t="s">
        <v>145</v>
      </c>
      <c r="Y288" s="48">
        <v>798777.42</v>
      </c>
      <c r="AB288" s="48">
        <v>500000</v>
      </c>
      <c r="AC288" s="45" t="s">
        <v>1</v>
      </c>
      <c r="AD288" s="45" t="s">
        <v>1294</v>
      </c>
      <c r="AE288" s="45" t="s">
        <v>2457</v>
      </c>
      <c r="AF288" s="45" t="s">
        <v>2356</v>
      </c>
      <c r="AG288" s="45" t="s">
        <v>230</v>
      </c>
      <c r="AI288" s="48">
        <v>161136</v>
      </c>
      <c r="AL288" s="48">
        <v>1235888</v>
      </c>
      <c r="AM288" s="45" t="s">
        <v>2</v>
      </c>
      <c r="AN288" s="45" t="s">
        <v>2633</v>
      </c>
      <c r="AO288" s="45" t="s">
        <v>864</v>
      </c>
      <c r="AP288" s="45" t="s">
        <v>1139</v>
      </c>
      <c r="AQ288" s="45" t="s">
        <v>117</v>
      </c>
      <c r="AS288" s="48">
        <v>0</v>
      </c>
      <c r="AV288" s="48">
        <v>0</v>
      </c>
      <c r="AW288" s="45" t="s">
        <v>4</v>
      </c>
      <c r="AX288" s="45" t="s">
        <v>543</v>
      </c>
      <c r="AY288" s="45" t="s">
        <v>830</v>
      </c>
      <c r="AZ288" s="45" t="s">
        <v>1125</v>
      </c>
      <c r="BA288" s="45" t="s">
        <v>100</v>
      </c>
      <c r="BC288" s="48">
        <v>0</v>
      </c>
      <c r="BF288" s="48">
        <v>-1</v>
      </c>
      <c r="BG288" s="45" t="s">
        <v>1</v>
      </c>
      <c r="BH288" s="45" t="s">
        <v>1345</v>
      </c>
      <c r="BI288" s="45" t="s">
        <v>846</v>
      </c>
      <c r="BJ288" s="45" t="s">
        <v>1248</v>
      </c>
      <c r="BK288" s="45" t="s">
        <v>107</v>
      </c>
      <c r="BM288" s="48">
        <v>0</v>
      </c>
      <c r="BP288" s="48">
        <v>0</v>
      </c>
      <c r="BQ288" s="45" t="s">
        <v>4</v>
      </c>
      <c r="BR288" s="45" t="s">
        <v>2629</v>
      </c>
      <c r="BS288" s="45" t="s">
        <v>2761</v>
      </c>
      <c r="BT288" s="45" t="s">
        <v>1121</v>
      </c>
      <c r="BU288" s="45" t="s">
        <v>106</v>
      </c>
      <c r="BW288" s="48">
        <v>0</v>
      </c>
    </row>
    <row r="289" spans="1:75" x14ac:dyDescent="0.3">
      <c r="A289" s="45" t="s">
        <v>1317</v>
      </c>
      <c r="B289" s="45" t="s">
        <v>1594</v>
      </c>
      <c r="C289" s="45" t="s">
        <v>2079</v>
      </c>
      <c r="D289" s="45" t="s">
        <v>145</v>
      </c>
      <c r="E289" s="45" t="s">
        <v>4</v>
      </c>
      <c r="F289" s="45"/>
      <c r="H289" s="1">
        <v>800000</v>
      </c>
      <c r="I289" s="2" t="s">
        <v>2</v>
      </c>
      <c r="J289" s="2" t="s">
        <v>598</v>
      </c>
      <c r="K289" s="2" t="s">
        <v>917</v>
      </c>
      <c r="L289" s="45" t="s">
        <v>1166</v>
      </c>
      <c r="M289" s="2" t="s">
        <v>152</v>
      </c>
      <c r="O289" s="48">
        <v>0</v>
      </c>
      <c r="R289" s="48">
        <v>3070451</v>
      </c>
      <c r="S289" s="45" t="s">
        <v>1</v>
      </c>
      <c r="T289" s="45" t="s">
        <v>580</v>
      </c>
      <c r="U289" s="45" t="s">
        <v>891</v>
      </c>
      <c r="V289" s="45" t="s">
        <v>1256</v>
      </c>
      <c r="W289" s="45" t="s">
        <v>134</v>
      </c>
      <c r="Y289" s="48">
        <v>0</v>
      </c>
      <c r="AB289" s="48">
        <v>0</v>
      </c>
      <c r="AC289" s="45" t="s">
        <v>3</v>
      </c>
      <c r="AD289" s="45" t="s">
        <v>1294</v>
      </c>
      <c r="AE289" s="45" t="s">
        <v>875</v>
      </c>
      <c r="AF289" s="45" t="s">
        <v>1145</v>
      </c>
      <c r="AG289" s="45" t="s">
        <v>124</v>
      </c>
      <c r="AI289" s="48">
        <v>0</v>
      </c>
      <c r="AL289" s="48">
        <v>13000000</v>
      </c>
      <c r="AM289" s="45" t="s">
        <v>1</v>
      </c>
      <c r="AN289" s="45" t="s">
        <v>2634</v>
      </c>
      <c r="AO289" s="45" t="s">
        <v>2672</v>
      </c>
      <c r="AP289" s="45" t="s">
        <v>2396</v>
      </c>
      <c r="AQ289" s="45" t="s">
        <v>294</v>
      </c>
      <c r="AS289" s="48">
        <v>0</v>
      </c>
      <c r="AV289" s="48">
        <v>3782</v>
      </c>
      <c r="AW289" s="45" t="s">
        <v>1</v>
      </c>
      <c r="AX289" s="45" t="s">
        <v>1345</v>
      </c>
      <c r="AY289" s="45" t="s">
        <v>846</v>
      </c>
      <c r="AZ289" s="45" t="s">
        <v>1248</v>
      </c>
      <c r="BA289" s="45" t="s">
        <v>107</v>
      </c>
      <c r="BC289" s="48">
        <v>0</v>
      </c>
      <c r="BF289" s="48">
        <v>49765</v>
      </c>
      <c r="BG289" s="45" t="s">
        <v>2</v>
      </c>
      <c r="BH289" s="45" t="s">
        <v>1345</v>
      </c>
      <c r="BI289" s="45" t="s">
        <v>844</v>
      </c>
      <c r="BJ289" s="45" t="s">
        <v>1123</v>
      </c>
      <c r="BK289" s="45" t="s">
        <v>107</v>
      </c>
      <c r="BM289" s="48">
        <v>0</v>
      </c>
      <c r="BP289" s="48">
        <v>11581722.27</v>
      </c>
      <c r="BQ289" s="45" t="s">
        <v>2</v>
      </c>
      <c r="BR289" s="45" t="s">
        <v>542</v>
      </c>
      <c r="BS289" s="45" t="s">
        <v>840</v>
      </c>
      <c r="BT289" s="45" t="s">
        <v>1123</v>
      </c>
      <c r="BU289" s="45" t="s">
        <v>101</v>
      </c>
      <c r="BW289" s="48">
        <v>0</v>
      </c>
    </row>
    <row r="290" spans="1:75" x14ac:dyDescent="0.3">
      <c r="A290" s="45" t="s">
        <v>1304</v>
      </c>
      <c r="B290" s="45" t="s">
        <v>1595</v>
      </c>
      <c r="C290" s="45" t="s">
        <v>2079</v>
      </c>
      <c r="D290" s="45" t="s">
        <v>145</v>
      </c>
      <c r="E290" s="45" t="s">
        <v>4</v>
      </c>
      <c r="F290" s="45"/>
      <c r="H290" s="1">
        <v>0</v>
      </c>
      <c r="I290" s="2" t="s">
        <v>2</v>
      </c>
      <c r="J290" s="2" t="s">
        <v>599</v>
      </c>
      <c r="K290" s="2" t="s">
        <v>918</v>
      </c>
      <c r="L290" s="45" t="s">
        <v>1167</v>
      </c>
      <c r="M290" s="2" t="s">
        <v>153</v>
      </c>
      <c r="O290" s="48">
        <v>0</v>
      </c>
      <c r="R290" s="48">
        <v>5070451</v>
      </c>
      <c r="S290" s="45" t="s">
        <v>1</v>
      </c>
      <c r="T290" s="45" t="s">
        <v>580</v>
      </c>
      <c r="U290" s="45" t="s">
        <v>892</v>
      </c>
      <c r="V290" s="45" t="s">
        <v>1256</v>
      </c>
      <c r="W290" s="45" t="s">
        <v>115</v>
      </c>
      <c r="Y290" s="48">
        <v>0</v>
      </c>
      <c r="AB290" s="48">
        <v>1450893</v>
      </c>
      <c r="AC290" s="45" t="s">
        <v>1</v>
      </c>
      <c r="AD290" s="45" t="s">
        <v>565</v>
      </c>
      <c r="AE290" s="45" t="s">
        <v>2458</v>
      </c>
      <c r="AF290" s="45" t="s">
        <v>2357</v>
      </c>
      <c r="AG290" s="45" t="s">
        <v>123</v>
      </c>
      <c r="AI290" s="48">
        <v>0</v>
      </c>
      <c r="AL290" s="48">
        <v>287147</v>
      </c>
      <c r="AM290" s="45" t="s">
        <v>1</v>
      </c>
      <c r="AN290" s="45" t="s">
        <v>2635</v>
      </c>
      <c r="AO290" s="45" t="s">
        <v>865</v>
      </c>
      <c r="AP290" s="45" t="s">
        <v>1253</v>
      </c>
      <c r="AQ290" s="45" t="s">
        <v>118</v>
      </c>
      <c r="AS290" s="48">
        <v>0</v>
      </c>
      <c r="AV290" s="48">
        <v>49765</v>
      </c>
      <c r="AW290" s="45" t="s">
        <v>2</v>
      </c>
      <c r="AX290" s="45" t="s">
        <v>1345</v>
      </c>
      <c r="AY290" s="45" t="s">
        <v>844</v>
      </c>
      <c r="AZ290" s="45" t="s">
        <v>1123</v>
      </c>
      <c r="BA290" s="45" t="s">
        <v>107</v>
      </c>
      <c r="BC290" s="48">
        <v>0</v>
      </c>
      <c r="BF290" s="48">
        <v>0</v>
      </c>
      <c r="BG290" s="45" t="s">
        <v>1</v>
      </c>
      <c r="BH290" s="45" t="s">
        <v>1345</v>
      </c>
      <c r="BI290" s="45" t="s">
        <v>845</v>
      </c>
      <c r="BJ290" s="45" t="s">
        <v>1247</v>
      </c>
      <c r="BK290" s="45" t="s">
        <v>107</v>
      </c>
      <c r="BM290" s="48">
        <v>0</v>
      </c>
      <c r="BP290" s="48">
        <v>0</v>
      </c>
      <c r="BQ290" s="45" t="s">
        <v>1</v>
      </c>
      <c r="BR290" s="45" t="s">
        <v>542</v>
      </c>
      <c r="BS290" s="45" t="s">
        <v>841</v>
      </c>
      <c r="BT290" s="45" t="s">
        <v>1247</v>
      </c>
      <c r="BU290" s="45" t="s">
        <v>101</v>
      </c>
      <c r="BW290" s="48">
        <v>0</v>
      </c>
    </row>
    <row r="291" spans="1:75" x14ac:dyDescent="0.3">
      <c r="A291" s="45" t="s">
        <v>1304</v>
      </c>
      <c r="B291" s="45" t="s">
        <v>1596</v>
      </c>
      <c r="C291" s="45" t="s">
        <v>2108</v>
      </c>
      <c r="D291" s="45" t="s">
        <v>151</v>
      </c>
      <c r="E291" s="45" t="s">
        <v>4</v>
      </c>
      <c r="F291" s="45"/>
      <c r="H291" s="1">
        <v>500000</v>
      </c>
      <c r="I291" s="2" t="s">
        <v>2</v>
      </c>
      <c r="J291" s="2" t="s">
        <v>600</v>
      </c>
      <c r="K291" s="2" t="s">
        <v>919</v>
      </c>
      <c r="L291" s="45" t="s">
        <v>1122</v>
      </c>
      <c r="M291" s="2" t="s">
        <v>154</v>
      </c>
      <c r="O291" s="49"/>
      <c r="R291" s="48">
        <v>0</v>
      </c>
      <c r="S291" s="45" t="s">
        <v>2</v>
      </c>
      <c r="T291" s="45" t="s">
        <v>580</v>
      </c>
      <c r="U291" s="45" t="s">
        <v>893</v>
      </c>
      <c r="V291" s="45" t="s">
        <v>1155</v>
      </c>
      <c r="W291" s="45" t="s">
        <v>115</v>
      </c>
      <c r="Y291" s="49"/>
      <c r="AB291" s="48">
        <v>600000</v>
      </c>
      <c r="AC291" s="45" t="s">
        <v>2</v>
      </c>
      <c r="AD291" s="45" t="s">
        <v>565</v>
      </c>
      <c r="AE291" s="45" t="s">
        <v>874</v>
      </c>
      <c r="AF291" s="45" t="s">
        <v>1144</v>
      </c>
      <c r="AG291" s="45" t="s">
        <v>123</v>
      </c>
      <c r="AI291" s="49"/>
      <c r="AL291" s="48">
        <v>2856897</v>
      </c>
      <c r="AM291" s="45" t="s">
        <v>1</v>
      </c>
      <c r="AN291" s="45" t="s">
        <v>1351</v>
      </c>
      <c r="AO291" s="45" t="s">
        <v>1720</v>
      </c>
      <c r="AP291" s="45" t="s">
        <v>2363</v>
      </c>
      <c r="AQ291" s="45" t="s">
        <v>252</v>
      </c>
      <c r="AS291" s="49"/>
      <c r="AV291" s="48">
        <v>0</v>
      </c>
      <c r="AW291" s="45" t="s">
        <v>1</v>
      </c>
      <c r="AX291" s="45" t="s">
        <v>1345</v>
      </c>
      <c r="AY291" s="45" t="s">
        <v>845</v>
      </c>
      <c r="AZ291" s="45" t="s">
        <v>1247</v>
      </c>
      <c r="BA291" s="45" t="s">
        <v>107</v>
      </c>
      <c r="BC291" s="49"/>
      <c r="BF291" s="48">
        <v>0</v>
      </c>
      <c r="BG291" s="45" t="s">
        <v>1</v>
      </c>
      <c r="BH291" s="45" t="s">
        <v>2495</v>
      </c>
      <c r="BI291" s="45" t="s">
        <v>2545</v>
      </c>
      <c r="BJ291" s="45" t="s">
        <v>2360</v>
      </c>
      <c r="BK291" s="45" t="s">
        <v>251</v>
      </c>
      <c r="BM291" s="49"/>
      <c r="BP291" s="48">
        <v>0</v>
      </c>
      <c r="BQ291" s="45" t="s">
        <v>1</v>
      </c>
      <c r="BR291" s="45" t="s">
        <v>542</v>
      </c>
      <c r="BS291" s="45" t="s">
        <v>840</v>
      </c>
      <c r="BT291" s="45" t="s">
        <v>1248</v>
      </c>
      <c r="BU291" s="45" t="s">
        <v>101</v>
      </c>
      <c r="BW291" s="49"/>
    </row>
    <row r="292" spans="1:75" x14ac:dyDescent="0.3">
      <c r="A292" s="45" t="s">
        <v>1304</v>
      </c>
      <c r="B292" s="45" t="s">
        <v>1597</v>
      </c>
      <c r="C292" s="45" t="s">
        <v>2108</v>
      </c>
      <c r="D292" s="45" t="s">
        <v>154</v>
      </c>
      <c r="E292" s="45" t="s">
        <v>4</v>
      </c>
      <c r="F292" s="45"/>
      <c r="H292" s="1">
        <v>0</v>
      </c>
      <c r="I292" s="2" t="s">
        <v>2</v>
      </c>
      <c r="J292" s="2" t="s">
        <v>600</v>
      </c>
      <c r="K292" s="2" t="s">
        <v>920</v>
      </c>
      <c r="L292" s="45" t="s">
        <v>1168</v>
      </c>
      <c r="M292" s="2" t="s">
        <v>155</v>
      </c>
      <c r="O292" s="49"/>
      <c r="R292" s="48">
        <v>5000000</v>
      </c>
      <c r="S292" s="45" t="s">
        <v>2</v>
      </c>
      <c r="T292" s="45" t="s">
        <v>580</v>
      </c>
      <c r="U292" s="45" t="s">
        <v>891</v>
      </c>
      <c r="V292" s="45" t="s">
        <v>1155</v>
      </c>
      <c r="W292" s="45" t="s">
        <v>134</v>
      </c>
      <c r="Y292" s="49"/>
      <c r="AB292" s="48">
        <v>563051</v>
      </c>
      <c r="AC292" s="45" t="s">
        <v>2</v>
      </c>
      <c r="AD292" s="45" t="s">
        <v>1367</v>
      </c>
      <c r="AE292" s="45" t="s">
        <v>1761</v>
      </c>
      <c r="AF292" s="45" t="s">
        <v>2173</v>
      </c>
      <c r="AG292" s="45" t="s">
        <v>231</v>
      </c>
      <c r="AI292" s="49"/>
      <c r="AL292" s="48">
        <v>43430925</v>
      </c>
      <c r="AM292" s="45" t="s">
        <v>4</v>
      </c>
      <c r="AN292" s="45" t="s">
        <v>1353</v>
      </c>
      <c r="AO292" s="45" t="s">
        <v>866</v>
      </c>
      <c r="AP292" s="45" t="s">
        <v>1140</v>
      </c>
      <c r="AQ292" s="45" t="s">
        <v>119</v>
      </c>
      <c r="AS292" s="49"/>
      <c r="AV292" s="48">
        <v>0</v>
      </c>
      <c r="AW292" s="45" t="s">
        <v>1</v>
      </c>
      <c r="AX292" s="45" t="s">
        <v>2495</v>
      </c>
      <c r="AY292" s="45" t="s">
        <v>2545</v>
      </c>
      <c r="AZ292" s="45" t="s">
        <v>2360</v>
      </c>
      <c r="BA292" s="45" t="s">
        <v>251</v>
      </c>
      <c r="BC292" s="49"/>
      <c r="BF292" s="48">
        <v>395000</v>
      </c>
      <c r="BG292" s="45" t="s">
        <v>1</v>
      </c>
      <c r="BH292" s="45" t="s">
        <v>2843</v>
      </c>
      <c r="BI292" s="45" t="s">
        <v>1686</v>
      </c>
      <c r="BJ292" s="45" t="s">
        <v>2095</v>
      </c>
      <c r="BK292" s="45" t="s">
        <v>145</v>
      </c>
      <c r="BM292" s="49"/>
      <c r="BP292" s="48">
        <v>3995286.47</v>
      </c>
      <c r="BQ292" s="45" t="s">
        <v>2</v>
      </c>
      <c r="BR292" s="45" t="s">
        <v>543</v>
      </c>
      <c r="BS292" s="45" t="s">
        <v>1696</v>
      </c>
      <c r="BT292" s="45" t="s">
        <v>1123</v>
      </c>
      <c r="BU292" s="45" t="s">
        <v>100</v>
      </c>
      <c r="BW292" s="49"/>
    </row>
    <row r="293" spans="1:75" x14ac:dyDescent="0.3">
      <c r="A293" s="45" t="s">
        <v>1304</v>
      </c>
      <c r="B293" s="45" t="s">
        <v>1598</v>
      </c>
      <c r="C293" s="45" t="s">
        <v>2109</v>
      </c>
      <c r="D293" s="45" t="s">
        <v>151</v>
      </c>
      <c r="E293" s="45" t="s">
        <v>4</v>
      </c>
      <c r="F293" s="45"/>
      <c r="H293" s="1">
        <v>0</v>
      </c>
      <c r="I293" s="2" t="s">
        <v>2</v>
      </c>
      <c r="J293" s="2" t="s">
        <v>600</v>
      </c>
      <c r="K293" s="2" t="s">
        <v>921</v>
      </c>
      <c r="L293" s="45" t="s">
        <v>1106</v>
      </c>
      <c r="M293" s="2" t="s">
        <v>156</v>
      </c>
      <c r="O293" s="49"/>
      <c r="R293" s="48">
        <v>0</v>
      </c>
      <c r="S293" s="45" t="s">
        <v>2</v>
      </c>
      <c r="T293" s="45" t="s">
        <v>581</v>
      </c>
      <c r="U293" s="45" t="s">
        <v>894</v>
      </c>
      <c r="V293" s="45" t="s">
        <v>1111</v>
      </c>
      <c r="W293" s="45" t="s">
        <v>135</v>
      </c>
      <c r="Y293" s="49"/>
      <c r="AB293" s="48">
        <v>3000000</v>
      </c>
      <c r="AC293" s="45" t="s">
        <v>2</v>
      </c>
      <c r="AD293" s="45" t="s">
        <v>1367</v>
      </c>
      <c r="AE293" s="45" t="s">
        <v>877</v>
      </c>
      <c r="AF293" s="45" t="s">
        <v>1144</v>
      </c>
      <c r="AG293" s="45" t="s">
        <v>126</v>
      </c>
      <c r="AI293" s="49"/>
      <c r="AL293" s="48">
        <v>10500000</v>
      </c>
      <c r="AM293" s="45" t="s">
        <v>4</v>
      </c>
      <c r="AN293" s="45" t="s">
        <v>1353</v>
      </c>
      <c r="AO293" s="45" t="s">
        <v>1726</v>
      </c>
      <c r="AP293" s="45" t="s">
        <v>1140</v>
      </c>
      <c r="AQ293" s="45" t="s">
        <v>253</v>
      </c>
      <c r="AS293" s="49"/>
      <c r="AV293" s="48">
        <v>395000</v>
      </c>
      <c r="AW293" s="45" t="s">
        <v>1</v>
      </c>
      <c r="AX293" s="45" t="s">
        <v>2630</v>
      </c>
      <c r="AY293" s="45" t="s">
        <v>2765</v>
      </c>
      <c r="AZ293" s="45" t="s">
        <v>2095</v>
      </c>
      <c r="BA293" s="45" t="s">
        <v>145</v>
      </c>
      <c r="BC293" s="49"/>
      <c r="BF293" s="48">
        <v>990000</v>
      </c>
      <c r="BG293" s="45" t="s">
        <v>1</v>
      </c>
      <c r="BH293" s="45" t="s">
        <v>2843</v>
      </c>
      <c r="BI293" s="45" t="s">
        <v>1687</v>
      </c>
      <c r="BJ293" s="45" t="s">
        <v>2088</v>
      </c>
      <c r="BK293" s="45" t="s">
        <v>145</v>
      </c>
      <c r="BM293" s="49"/>
      <c r="BP293" s="48">
        <v>0</v>
      </c>
      <c r="BQ293" s="45" t="s">
        <v>1</v>
      </c>
      <c r="BR293" s="45" t="s">
        <v>543</v>
      </c>
      <c r="BS293" s="45" t="s">
        <v>1696</v>
      </c>
      <c r="BT293" s="45" t="s">
        <v>1248</v>
      </c>
      <c r="BU293" s="45" t="s">
        <v>100</v>
      </c>
      <c r="BW293" s="49"/>
    </row>
    <row r="294" spans="1:75" x14ac:dyDescent="0.3">
      <c r="A294" s="45" t="s">
        <v>1318</v>
      </c>
      <c r="B294" s="45" t="s">
        <v>1599</v>
      </c>
      <c r="C294" s="45" t="s">
        <v>2368</v>
      </c>
      <c r="D294" s="45" t="s">
        <v>57</v>
      </c>
      <c r="E294" s="45" t="s">
        <v>1</v>
      </c>
      <c r="F294" s="45"/>
      <c r="H294" s="1">
        <v>0</v>
      </c>
      <c r="I294" s="2" t="s">
        <v>2</v>
      </c>
      <c r="J294" s="2" t="s">
        <v>600</v>
      </c>
      <c r="K294" s="2" t="s">
        <v>922</v>
      </c>
      <c r="L294" s="45" t="s">
        <v>1100</v>
      </c>
      <c r="M294" s="2" t="s">
        <v>156</v>
      </c>
      <c r="O294" s="48">
        <v>0</v>
      </c>
      <c r="R294" s="48">
        <v>0</v>
      </c>
      <c r="S294" s="45" t="s">
        <v>2</v>
      </c>
      <c r="T294" s="45" t="s">
        <v>581</v>
      </c>
      <c r="U294" s="45" t="s">
        <v>895</v>
      </c>
      <c r="V294" s="45" t="s">
        <v>1111</v>
      </c>
      <c r="W294" s="45" t="s">
        <v>136</v>
      </c>
      <c r="Y294" s="48">
        <v>0</v>
      </c>
      <c r="AB294" s="48">
        <v>420000</v>
      </c>
      <c r="AC294" s="45" t="s">
        <v>2</v>
      </c>
      <c r="AD294" s="45" t="s">
        <v>1367</v>
      </c>
      <c r="AE294" s="45" t="s">
        <v>1765</v>
      </c>
      <c r="AF294" s="45" t="s">
        <v>1144</v>
      </c>
      <c r="AG294" s="45" t="s">
        <v>259</v>
      </c>
      <c r="AI294" s="48">
        <v>0</v>
      </c>
      <c r="AL294" s="48">
        <v>1523088</v>
      </c>
      <c r="AM294" s="45" t="s">
        <v>1</v>
      </c>
      <c r="AN294" s="45" t="s">
        <v>560</v>
      </c>
      <c r="AO294" s="45" t="s">
        <v>1731</v>
      </c>
      <c r="AP294" s="45" t="s">
        <v>2387</v>
      </c>
      <c r="AQ294" s="45" t="s">
        <v>295</v>
      </c>
      <c r="AS294" s="48">
        <v>0</v>
      </c>
      <c r="AV294" s="48">
        <v>90447</v>
      </c>
      <c r="AW294" s="45" t="s">
        <v>1</v>
      </c>
      <c r="AX294" s="45" t="s">
        <v>546</v>
      </c>
      <c r="AY294" s="45" t="s">
        <v>2546</v>
      </c>
      <c r="AZ294" s="45" t="s">
        <v>2608</v>
      </c>
      <c r="BA294" s="45" t="s">
        <v>34</v>
      </c>
      <c r="BC294" s="48">
        <v>0</v>
      </c>
      <c r="BF294" s="48">
        <v>23976</v>
      </c>
      <c r="BG294" s="45" t="s">
        <v>1</v>
      </c>
      <c r="BH294" s="45" t="s">
        <v>546</v>
      </c>
      <c r="BI294" s="45" t="s">
        <v>2546</v>
      </c>
      <c r="BJ294" s="45" t="s">
        <v>2608</v>
      </c>
      <c r="BK294" s="45" t="s">
        <v>34</v>
      </c>
      <c r="BM294" s="48">
        <v>0</v>
      </c>
      <c r="BP294" s="48">
        <v>0</v>
      </c>
      <c r="BQ294" s="45" t="s">
        <v>1</v>
      </c>
      <c r="BR294" s="45" t="s">
        <v>543</v>
      </c>
      <c r="BS294" s="45" t="s">
        <v>1696</v>
      </c>
      <c r="BT294" s="45" t="s">
        <v>1249</v>
      </c>
      <c r="BU294" s="45" t="s">
        <v>100</v>
      </c>
      <c r="BW294" s="48">
        <v>5160279.3899999997</v>
      </c>
    </row>
    <row r="295" spans="1:75" x14ac:dyDescent="0.3">
      <c r="A295" s="45" t="s">
        <v>1318</v>
      </c>
      <c r="B295" s="45" t="s">
        <v>1599</v>
      </c>
      <c r="C295" s="45" t="s">
        <v>2126</v>
      </c>
      <c r="D295" s="45" t="s">
        <v>57</v>
      </c>
      <c r="E295" s="45" t="s">
        <v>2</v>
      </c>
      <c r="F295" s="45"/>
      <c r="H295" s="1">
        <v>7000000</v>
      </c>
      <c r="I295" s="2" t="s">
        <v>1</v>
      </c>
      <c r="J295" s="2" t="s">
        <v>601</v>
      </c>
      <c r="K295" s="2" t="s">
        <v>923</v>
      </c>
      <c r="L295" s="45" t="s">
        <v>1246</v>
      </c>
      <c r="M295" s="2" t="s">
        <v>150</v>
      </c>
      <c r="O295" s="48">
        <v>0</v>
      </c>
      <c r="R295" s="48">
        <v>1715024</v>
      </c>
      <c r="S295" s="45" t="s">
        <v>2</v>
      </c>
      <c r="T295" s="45" t="s">
        <v>582</v>
      </c>
      <c r="U295" s="45" t="s">
        <v>896</v>
      </c>
      <c r="V295" s="45" t="s">
        <v>1156</v>
      </c>
      <c r="W295" s="45" t="s">
        <v>137</v>
      </c>
      <c r="Y295" s="48">
        <v>0</v>
      </c>
      <c r="AB295" s="48">
        <v>3000000</v>
      </c>
      <c r="AC295" s="45" t="s">
        <v>1</v>
      </c>
      <c r="AD295" s="45" t="s">
        <v>2500</v>
      </c>
      <c r="AE295" s="45" t="s">
        <v>2552</v>
      </c>
      <c r="AF295" s="45" t="s">
        <v>2390</v>
      </c>
      <c r="AG295" s="45" t="s">
        <v>231</v>
      </c>
      <c r="AI295" s="48">
        <v>0</v>
      </c>
      <c r="AL295" s="48">
        <v>479064</v>
      </c>
      <c r="AM295" s="45" t="s">
        <v>2</v>
      </c>
      <c r="AN295" s="45" t="s">
        <v>560</v>
      </c>
      <c r="AO295" s="45" t="s">
        <v>867</v>
      </c>
      <c r="AP295" s="45" t="s">
        <v>1141</v>
      </c>
      <c r="AQ295" s="45" t="s">
        <v>120</v>
      </c>
      <c r="AS295" s="48">
        <v>0</v>
      </c>
      <c r="AV295" s="48">
        <v>780000</v>
      </c>
      <c r="AW295" s="45" t="s">
        <v>1</v>
      </c>
      <c r="AX295" s="45" t="s">
        <v>546</v>
      </c>
      <c r="AY295" s="45" t="s">
        <v>2547</v>
      </c>
      <c r="AZ295" s="45" t="s">
        <v>2084</v>
      </c>
      <c r="BA295" s="45" t="s">
        <v>145</v>
      </c>
      <c r="BC295" s="48">
        <v>501730.56</v>
      </c>
      <c r="BF295" s="48">
        <v>780000</v>
      </c>
      <c r="BG295" s="45" t="s">
        <v>1</v>
      </c>
      <c r="BH295" s="45" t="s">
        <v>546</v>
      </c>
      <c r="BI295" s="45" t="s">
        <v>2547</v>
      </c>
      <c r="BJ295" s="45" t="s">
        <v>2084</v>
      </c>
      <c r="BK295" s="45" t="s">
        <v>145</v>
      </c>
      <c r="BM295" s="48">
        <v>2030921.59</v>
      </c>
      <c r="BP295" s="48">
        <v>0</v>
      </c>
      <c r="BQ295" s="45" t="s">
        <v>4</v>
      </c>
      <c r="BR295" s="45" t="s">
        <v>543</v>
      </c>
      <c r="BS295" s="45" t="s">
        <v>2764</v>
      </c>
      <c r="BT295" s="45" t="s">
        <v>1121</v>
      </c>
      <c r="BU295" s="45" t="s">
        <v>106</v>
      </c>
      <c r="BW295" s="48">
        <v>1038704.13</v>
      </c>
    </row>
    <row r="296" spans="1:75" x14ac:dyDescent="0.3">
      <c r="A296" s="45" t="s">
        <v>496</v>
      </c>
      <c r="B296" s="45" t="s">
        <v>1600</v>
      </c>
      <c r="C296" s="45" t="s">
        <v>2369</v>
      </c>
      <c r="D296" s="45" t="s">
        <v>57</v>
      </c>
      <c r="E296" s="45" t="s">
        <v>1</v>
      </c>
      <c r="F296" s="45"/>
      <c r="H296" s="1">
        <v>0</v>
      </c>
      <c r="I296" s="2" t="s">
        <v>1</v>
      </c>
      <c r="J296" s="2" t="s">
        <v>601</v>
      </c>
      <c r="K296" s="2" t="s">
        <v>924</v>
      </c>
      <c r="L296" s="45" t="s">
        <v>1245</v>
      </c>
      <c r="M296" s="2" t="s">
        <v>157</v>
      </c>
      <c r="O296" s="48">
        <v>1036158.53</v>
      </c>
      <c r="R296" s="48">
        <v>0</v>
      </c>
      <c r="S296" s="45" t="s">
        <v>2</v>
      </c>
      <c r="T296" s="45" t="s">
        <v>582</v>
      </c>
      <c r="U296" s="45" t="s">
        <v>897</v>
      </c>
      <c r="V296" s="45" t="s">
        <v>1157</v>
      </c>
      <c r="W296" s="45" t="s">
        <v>109</v>
      </c>
      <c r="Y296" s="48">
        <v>1881973.48</v>
      </c>
      <c r="AB296" s="48">
        <v>275000</v>
      </c>
      <c r="AC296" s="45" t="s">
        <v>1</v>
      </c>
      <c r="AD296" s="45" t="s">
        <v>2500</v>
      </c>
      <c r="AE296" s="45" t="s">
        <v>2553</v>
      </c>
      <c r="AF296" s="45" t="s">
        <v>2390</v>
      </c>
      <c r="AG296" s="45" t="s">
        <v>125</v>
      </c>
      <c r="AI296" s="48">
        <v>959067.94</v>
      </c>
      <c r="AL296" s="48">
        <v>0</v>
      </c>
      <c r="AM296" s="45" t="s">
        <v>1</v>
      </c>
      <c r="AN296" s="45" t="s">
        <v>560</v>
      </c>
      <c r="AO296" s="45" t="s">
        <v>868</v>
      </c>
      <c r="AP296" s="45" t="s">
        <v>1254</v>
      </c>
      <c r="AQ296" s="45" t="s">
        <v>120</v>
      </c>
      <c r="AS296" s="48">
        <v>1634635.86</v>
      </c>
      <c r="AV296" s="48">
        <v>1300000</v>
      </c>
      <c r="AW296" s="45" t="s">
        <v>2</v>
      </c>
      <c r="AX296" s="45" t="s">
        <v>2496</v>
      </c>
      <c r="AY296" s="45" t="s">
        <v>849</v>
      </c>
      <c r="AZ296" s="45" t="s">
        <v>1128</v>
      </c>
      <c r="BA296" s="45" t="s">
        <v>109</v>
      </c>
      <c r="BC296" s="48">
        <v>30930950.530000001</v>
      </c>
      <c r="BF296" s="48">
        <v>1300000</v>
      </c>
      <c r="BG296" s="45" t="s">
        <v>2</v>
      </c>
      <c r="BH296" s="45" t="s">
        <v>2496</v>
      </c>
      <c r="BI296" s="45" t="s">
        <v>849</v>
      </c>
      <c r="BJ296" s="45" t="s">
        <v>1128</v>
      </c>
      <c r="BK296" s="45" t="s">
        <v>109</v>
      </c>
      <c r="BM296" s="48">
        <v>18986739.809999999</v>
      </c>
      <c r="BP296" s="48">
        <v>0</v>
      </c>
      <c r="BQ296" s="45" t="s">
        <v>4</v>
      </c>
      <c r="BR296" s="45" t="s">
        <v>543</v>
      </c>
      <c r="BS296" s="45" t="s">
        <v>830</v>
      </c>
      <c r="BT296" s="45" t="s">
        <v>1125</v>
      </c>
      <c r="BU296" s="45" t="s">
        <v>100</v>
      </c>
      <c r="BW296" s="48">
        <v>10152337.59</v>
      </c>
    </row>
    <row r="297" spans="1:75" x14ac:dyDescent="0.3">
      <c r="A297" s="45" t="s">
        <v>496</v>
      </c>
      <c r="B297" s="45" t="s">
        <v>1601</v>
      </c>
      <c r="C297" s="45" t="s">
        <v>2082</v>
      </c>
      <c r="D297" s="45" t="s">
        <v>145</v>
      </c>
      <c r="E297" s="45" t="s">
        <v>4</v>
      </c>
      <c r="F297" s="45"/>
      <c r="H297" s="1">
        <v>0</v>
      </c>
      <c r="I297" s="2" t="s">
        <v>1</v>
      </c>
      <c r="J297" s="2" t="s">
        <v>601</v>
      </c>
      <c r="K297" s="2" t="s">
        <v>925</v>
      </c>
      <c r="L297" s="45" t="s">
        <v>1245</v>
      </c>
      <c r="M297" s="2" t="s">
        <v>150</v>
      </c>
      <c r="O297" s="48">
        <v>0</v>
      </c>
      <c r="R297" s="48">
        <v>3000000</v>
      </c>
      <c r="S297" s="45" t="s">
        <v>2</v>
      </c>
      <c r="T297" s="45" t="s">
        <v>583</v>
      </c>
      <c r="U297" s="45" t="s">
        <v>898</v>
      </c>
      <c r="V297" s="45" t="s">
        <v>1158</v>
      </c>
      <c r="W297" s="45" t="s">
        <v>138</v>
      </c>
      <c r="Y297" s="48">
        <v>0</v>
      </c>
      <c r="AB297" s="48">
        <v>0</v>
      </c>
      <c r="AC297" s="45" t="s">
        <v>2</v>
      </c>
      <c r="AD297" s="45" t="s">
        <v>2500</v>
      </c>
      <c r="AE297" s="45" t="s">
        <v>876</v>
      </c>
      <c r="AF297" s="45" t="s">
        <v>1146</v>
      </c>
      <c r="AG297" s="45" t="s">
        <v>125</v>
      </c>
      <c r="AI297" s="48">
        <v>0</v>
      </c>
      <c r="AL297" s="48">
        <v>181859</v>
      </c>
      <c r="AM297" s="45" t="s">
        <v>2</v>
      </c>
      <c r="AN297" s="45" t="s">
        <v>561</v>
      </c>
      <c r="AO297" s="45" t="s">
        <v>869</v>
      </c>
      <c r="AP297" s="45" t="s">
        <v>1142</v>
      </c>
      <c r="AQ297" s="45" t="s">
        <v>121</v>
      </c>
      <c r="AS297" s="48">
        <v>0</v>
      </c>
      <c r="AV297" s="48">
        <v>0</v>
      </c>
      <c r="AW297" s="45" t="s">
        <v>2</v>
      </c>
      <c r="AX297" s="45" t="s">
        <v>2496</v>
      </c>
      <c r="AY297" s="45" t="s">
        <v>827</v>
      </c>
      <c r="AZ297" s="45" t="s">
        <v>1122</v>
      </c>
      <c r="BA297" s="45" t="s">
        <v>98</v>
      </c>
      <c r="BC297" s="48">
        <v>0</v>
      </c>
      <c r="BF297" s="48">
        <v>71842</v>
      </c>
      <c r="BG297" s="45" t="s">
        <v>2</v>
      </c>
      <c r="BH297" s="45" t="s">
        <v>1346</v>
      </c>
      <c r="BI297" s="45" t="s">
        <v>850</v>
      </c>
      <c r="BJ297" s="45" t="s">
        <v>1184</v>
      </c>
      <c r="BK297" s="45" t="s">
        <v>110</v>
      </c>
      <c r="BM297" s="48">
        <v>0</v>
      </c>
      <c r="BP297" s="48">
        <v>49765.47</v>
      </c>
      <c r="BQ297" s="45" t="s">
        <v>2</v>
      </c>
      <c r="BR297" s="45" t="s">
        <v>1345</v>
      </c>
      <c r="BS297" s="45" t="s">
        <v>844</v>
      </c>
      <c r="BT297" s="45" t="s">
        <v>1123</v>
      </c>
      <c r="BU297" s="45" t="s">
        <v>107</v>
      </c>
      <c r="BW297" s="48">
        <v>0</v>
      </c>
    </row>
    <row r="298" spans="1:75" x14ac:dyDescent="0.3">
      <c r="A298" s="45" t="s">
        <v>496</v>
      </c>
      <c r="B298" s="45" t="s">
        <v>765</v>
      </c>
      <c r="C298" s="45" t="s">
        <v>1094</v>
      </c>
      <c r="D298" s="45" t="s">
        <v>57</v>
      </c>
      <c r="E298" s="45" t="s">
        <v>2</v>
      </c>
      <c r="F298" s="45"/>
      <c r="H298" s="1">
        <v>0</v>
      </c>
      <c r="I298" s="2" t="s">
        <v>1</v>
      </c>
      <c r="J298" s="2" t="s">
        <v>601</v>
      </c>
      <c r="K298" s="2" t="s">
        <v>926</v>
      </c>
      <c r="L298" s="45" t="s">
        <v>1246</v>
      </c>
      <c r="M298" s="2" t="s">
        <v>157</v>
      </c>
      <c r="O298" s="48">
        <v>0</v>
      </c>
      <c r="R298" s="48">
        <v>1458229</v>
      </c>
      <c r="S298" s="45" t="s">
        <v>1</v>
      </c>
      <c r="T298" s="45" t="s">
        <v>584</v>
      </c>
      <c r="U298" s="45" t="s">
        <v>899</v>
      </c>
      <c r="V298" s="45" t="s">
        <v>1257</v>
      </c>
      <c r="W298" s="45" t="s">
        <v>139</v>
      </c>
      <c r="Y298" s="48">
        <v>0</v>
      </c>
      <c r="AB298" s="48">
        <v>1500000</v>
      </c>
      <c r="AC298" s="45" t="s">
        <v>1</v>
      </c>
      <c r="AD298" s="45" t="s">
        <v>2501</v>
      </c>
      <c r="AE298" s="45" t="s">
        <v>1766</v>
      </c>
      <c r="AF298" s="45" t="s">
        <v>2355</v>
      </c>
      <c r="AG298" s="45" t="s">
        <v>260</v>
      </c>
      <c r="AI298" s="48">
        <v>0</v>
      </c>
      <c r="AL298" s="48">
        <v>775000</v>
      </c>
      <c r="AM298" s="45" t="s">
        <v>1</v>
      </c>
      <c r="AN298" s="45" t="s">
        <v>2636</v>
      </c>
      <c r="AO298" s="45" t="s">
        <v>2673</v>
      </c>
      <c r="AP298" s="45" t="s">
        <v>2095</v>
      </c>
      <c r="AQ298" s="45" t="s">
        <v>145</v>
      </c>
      <c r="AS298" s="48">
        <v>0</v>
      </c>
      <c r="AV298" s="48">
        <v>71842</v>
      </c>
      <c r="AW298" s="45" t="s">
        <v>2</v>
      </c>
      <c r="AX298" s="45" t="s">
        <v>1346</v>
      </c>
      <c r="AY298" s="45" t="s">
        <v>850</v>
      </c>
      <c r="AZ298" s="45" t="s">
        <v>1184</v>
      </c>
      <c r="BA298" s="45" t="s">
        <v>110</v>
      </c>
      <c r="BC298" s="48">
        <v>0</v>
      </c>
      <c r="BF298" s="48">
        <v>257469</v>
      </c>
      <c r="BG298" s="45" t="s">
        <v>4</v>
      </c>
      <c r="BH298" s="45" t="s">
        <v>1346</v>
      </c>
      <c r="BI298" s="45" t="s">
        <v>850</v>
      </c>
      <c r="BJ298" s="45" t="s">
        <v>1129</v>
      </c>
      <c r="BK298" s="45" t="s">
        <v>110</v>
      </c>
      <c r="BM298" s="48">
        <v>0</v>
      </c>
      <c r="BP298" s="48">
        <v>0</v>
      </c>
      <c r="BQ298" s="45" t="s">
        <v>1</v>
      </c>
      <c r="BR298" s="45" t="s">
        <v>1345</v>
      </c>
      <c r="BS298" s="45" t="s">
        <v>845</v>
      </c>
      <c r="BT298" s="45" t="s">
        <v>1247</v>
      </c>
      <c r="BU298" s="45" t="s">
        <v>107</v>
      </c>
      <c r="BW298" s="48">
        <v>0</v>
      </c>
    </row>
    <row r="299" spans="1:75" x14ac:dyDescent="0.3">
      <c r="A299" s="45" t="s">
        <v>496</v>
      </c>
      <c r="B299" s="45" t="s">
        <v>1600</v>
      </c>
      <c r="C299" s="45" t="s">
        <v>2127</v>
      </c>
      <c r="D299" s="45" t="s">
        <v>57</v>
      </c>
      <c r="E299" s="45" t="s">
        <v>2</v>
      </c>
      <c r="F299" s="45"/>
      <c r="H299" s="1">
        <v>0</v>
      </c>
      <c r="I299" s="2" t="s">
        <v>1</v>
      </c>
      <c r="J299" s="2" t="s">
        <v>601</v>
      </c>
      <c r="K299" s="2" t="s">
        <v>927</v>
      </c>
      <c r="L299" s="45" t="s">
        <v>1230</v>
      </c>
      <c r="M299" s="2" t="s">
        <v>157</v>
      </c>
      <c r="O299" s="48">
        <v>0</v>
      </c>
      <c r="R299" s="48">
        <v>4000000</v>
      </c>
      <c r="S299" s="45" t="s">
        <v>2</v>
      </c>
      <c r="T299" s="45" t="s">
        <v>584</v>
      </c>
      <c r="U299" s="45" t="s">
        <v>900</v>
      </c>
      <c r="V299" s="45" t="s">
        <v>1159</v>
      </c>
      <c r="W299" s="45" t="s">
        <v>140</v>
      </c>
      <c r="Y299" s="48">
        <v>0</v>
      </c>
      <c r="AB299" s="48">
        <v>812500</v>
      </c>
      <c r="AC299" s="45" t="s">
        <v>1</v>
      </c>
      <c r="AD299" s="45" t="s">
        <v>2502</v>
      </c>
      <c r="AE299" s="45" t="s">
        <v>2554</v>
      </c>
      <c r="AF299" s="45" t="s">
        <v>2360</v>
      </c>
      <c r="AG299" s="45" t="s">
        <v>261</v>
      </c>
      <c r="AI299" s="48">
        <v>120340.7</v>
      </c>
      <c r="AL299" s="48">
        <v>0</v>
      </c>
      <c r="AM299" s="45" t="s">
        <v>1</v>
      </c>
      <c r="AN299" s="45" t="s">
        <v>2636</v>
      </c>
      <c r="AO299" s="45" t="s">
        <v>2674</v>
      </c>
      <c r="AP299" s="45" t="s">
        <v>145</v>
      </c>
      <c r="AQ299" s="45" t="s">
        <v>145</v>
      </c>
      <c r="AS299" s="48">
        <v>289300.27</v>
      </c>
      <c r="AV299" s="48">
        <v>257469</v>
      </c>
      <c r="AW299" s="45" t="s">
        <v>4</v>
      </c>
      <c r="AX299" s="45" t="s">
        <v>1346</v>
      </c>
      <c r="AY299" s="45" t="s">
        <v>850</v>
      </c>
      <c r="AZ299" s="45" t="s">
        <v>1129</v>
      </c>
      <c r="BA299" s="45" t="s">
        <v>110</v>
      </c>
      <c r="BC299" s="48">
        <v>118174.39999999999</v>
      </c>
      <c r="BF299" s="48">
        <v>696199</v>
      </c>
      <c r="BG299" s="45" t="s">
        <v>2</v>
      </c>
      <c r="BH299" s="45" t="s">
        <v>2430</v>
      </c>
      <c r="BI299" s="45" t="s">
        <v>1699</v>
      </c>
      <c r="BJ299" s="45" t="s">
        <v>2149</v>
      </c>
      <c r="BK299" s="45" t="s">
        <v>111</v>
      </c>
      <c r="BM299" s="48">
        <v>368415.31</v>
      </c>
      <c r="BP299" s="48">
        <v>0</v>
      </c>
      <c r="BQ299" s="45" t="s">
        <v>1</v>
      </c>
      <c r="BR299" s="45" t="s">
        <v>1345</v>
      </c>
      <c r="BS299" s="45" t="s">
        <v>846</v>
      </c>
      <c r="BT299" s="45" t="s">
        <v>1248</v>
      </c>
      <c r="BU299" s="45" t="s">
        <v>107</v>
      </c>
      <c r="BW299" s="48">
        <v>1802027.58</v>
      </c>
    </row>
    <row r="300" spans="1:75" ht="15" customHeight="1" x14ac:dyDescent="0.3">
      <c r="A300" s="45" t="s">
        <v>497</v>
      </c>
      <c r="B300" s="45" t="s">
        <v>1602</v>
      </c>
      <c r="C300" s="45" t="s">
        <v>2084</v>
      </c>
      <c r="D300" s="45" t="s">
        <v>145</v>
      </c>
      <c r="E300" s="45" t="s">
        <v>2</v>
      </c>
      <c r="F300" s="45"/>
      <c r="H300" s="1">
        <v>0</v>
      </c>
      <c r="I300" s="2" t="s">
        <v>2</v>
      </c>
      <c r="J300" s="2" t="s">
        <v>601</v>
      </c>
      <c r="K300" s="2" t="s">
        <v>928</v>
      </c>
      <c r="L300" s="45" t="s">
        <v>1119</v>
      </c>
      <c r="M300" s="2" t="s">
        <v>157</v>
      </c>
      <c r="O300" s="48">
        <v>0</v>
      </c>
      <c r="R300" s="48">
        <v>188679</v>
      </c>
      <c r="S300" s="45" t="s">
        <v>1</v>
      </c>
      <c r="T300" s="45" t="s">
        <v>585</v>
      </c>
      <c r="U300" s="45" t="s">
        <v>901</v>
      </c>
      <c r="V300" s="45" t="s">
        <v>1258</v>
      </c>
      <c r="W300" s="45" t="s">
        <v>141</v>
      </c>
      <c r="Y300" s="48">
        <v>0</v>
      </c>
      <c r="AB300" s="48">
        <v>280000</v>
      </c>
      <c r="AC300" s="45" t="s">
        <v>1</v>
      </c>
      <c r="AD300" s="45" t="s">
        <v>1371</v>
      </c>
      <c r="AE300" s="45" t="s">
        <v>2555</v>
      </c>
      <c r="AF300" s="45" t="s">
        <v>2395</v>
      </c>
      <c r="AG300" s="45" t="s">
        <v>47</v>
      </c>
      <c r="AI300" s="48">
        <v>0</v>
      </c>
      <c r="AL300" s="48">
        <v>800000</v>
      </c>
      <c r="AM300" s="45" t="s">
        <v>1</v>
      </c>
      <c r="AN300" s="45" t="s">
        <v>2636</v>
      </c>
      <c r="AO300" s="45" t="s">
        <v>1728</v>
      </c>
      <c r="AP300" s="45" t="s">
        <v>145</v>
      </c>
      <c r="AQ300" s="45" t="s">
        <v>145</v>
      </c>
      <c r="AS300" s="48">
        <v>0</v>
      </c>
      <c r="AV300" s="48">
        <v>721560</v>
      </c>
      <c r="AW300" s="45" t="s">
        <v>2</v>
      </c>
      <c r="AX300" s="45" t="s">
        <v>2430</v>
      </c>
      <c r="AY300" s="45" t="s">
        <v>1699</v>
      </c>
      <c r="AZ300" s="45" t="s">
        <v>2149</v>
      </c>
      <c r="BA300" s="45" t="s">
        <v>111</v>
      </c>
      <c r="BC300" s="48">
        <v>0</v>
      </c>
      <c r="BF300" s="48">
        <v>85467</v>
      </c>
      <c r="BG300" s="45" t="s">
        <v>4</v>
      </c>
      <c r="BH300" s="45" t="s">
        <v>2430</v>
      </c>
      <c r="BI300" s="45" t="s">
        <v>852</v>
      </c>
      <c r="BJ300" s="45" t="s">
        <v>1129</v>
      </c>
      <c r="BK300" s="45" t="s">
        <v>111</v>
      </c>
      <c r="BM300" s="48">
        <v>0</v>
      </c>
      <c r="BP300" s="48">
        <v>0</v>
      </c>
      <c r="BQ300" s="45" t="s">
        <v>1</v>
      </c>
      <c r="BR300" s="45" t="s">
        <v>2495</v>
      </c>
      <c r="BS300" s="45" t="s">
        <v>2545</v>
      </c>
      <c r="BT300" s="45" t="s">
        <v>2360</v>
      </c>
      <c r="BU300" s="45" t="s">
        <v>251</v>
      </c>
      <c r="BW300" s="48">
        <v>0</v>
      </c>
    </row>
    <row r="301" spans="1:75" x14ac:dyDescent="0.3">
      <c r="A301" s="45" t="s">
        <v>497</v>
      </c>
      <c r="B301" s="45" t="s">
        <v>1603</v>
      </c>
      <c r="C301" s="45" t="s">
        <v>2088</v>
      </c>
      <c r="D301" s="45" t="s">
        <v>145</v>
      </c>
      <c r="E301" s="45" t="s">
        <v>2</v>
      </c>
      <c r="F301" s="45"/>
      <c r="H301" s="1">
        <v>0</v>
      </c>
      <c r="I301" s="2" t="s">
        <v>2</v>
      </c>
      <c r="J301" s="2" t="s">
        <v>601</v>
      </c>
      <c r="K301" s="2" t="s">
        <v>925</v>
      </c>
      <c r="L301" s="45" t="s">
        <v>1119</v>
      </c>
      <c r="M301" s="2" t="s">
        <v>150</v>
      </c>
      <c r="O301" s="48">
        <v>0</v>
      </c>
      <c r="R301" s="48">
        <v>2690068</v>
      </c>
      <c r="S301" s="45" t="s">
        <v>2</v>
      </c>
      <c r="T301" s="45" t="s">
        <v>586</v>
      </c>
      <c r="U301" s="45" t="s">
        <v>902</v>
      </c>
      <c r="V301" s="45" t="s">
        <v>1160</v>
      </c>
      <c r="W301" s="45" t="s">
        <v>142</v>
      </c>
      <c r="Y301" s="48">
        <v>0</v>
      </c>
      <c r="AB301" s="48">
        <v>2250000</v>
      </c>
      <c r="AC301" s="45" t="s">
        <v>1</v>
      </c>
      <c r="AD301" s="45" t="s">
        <v>1372</v>
      </c>
      <c r="AE301" s="45" t="s">
        <v>1772</v>
      </c>
      <c r="AF301" s="45" t="s">
        <v>2360</v>
      </c>
      <c r="AG301" s="45" t="s">
        <v>262</v>
      </c>
      <c r="AI301" s="48">
        <v>0</v>
      </c>
      <c r="AL301" s="48">
        <v>1040000</v>
      </c>
      <c r="AM301" s="45" t="s">
        <v>1</v>
      </c>
      <c r="AN301" s="45" t="s">
        <v>1359</v>
      </c>
      <c r="AO301" s="45" t="s">
        <v>1745</v>
      </c>
      <c r="AP301" s="45" t="s">
        <v>2361</v>
      </c>
      <c r="AQ301" s="45" t="s">
        <v>254</v>
      </c>
      <c r="AS301" s="48">
        <v>0</v>
      </c>
      <c r="AV301" s="48">
        <v>85467</v>
      </c>
      <c r="AW301" s="45" t="s">
        <v>4</v>
      </c>
      <c r="AX301" s="45" t="s">
        <v>2430</v>
      </c>
      <c r="AY301" s="45" t="s">
        <v>852</v>
      </c>
      <c r="AZ301" s="45" t="s">
        <v>1129</v>
      </c>
      <c r="BA301" s="45" t="s">
        <v>111</v>
      </c>
      <c r="BC301" s="48">
        <v>0</v>
      </c>
      <c r="BF301" s="48">
        <v>176725</v>
      </c>
      <c r="BG301" s="45" t="s">
        <v>4</v>
      </c>
      <c r="BH301" s="45" t="s">
        <v>2430</v>
      </c>
      <c r="BI301" s="45" t="s">
        <v>851</v>
      </c>
      <c r="BJ301" s="45" t="s">
        <v>1130</v>
      </c>
      <c r="BK301" s="45" t="s">
        <v>111</v>
      </c>
      <c r="BM301" s="48">
        <v>0</v>
      </c>
      <c r="BP301" s="48">
        <v>395000</v>
      </c>
      <c r="BQ301" s="45" t="s">
        <v>1</v>
      </c>
      <c r="BR301" s="45" t="s">
        <v>2921</v>
      </c>
      <c r="BS301" s="45" t="s">
        <v>1686</v>
      </c>
      <c r="BT301" s="45" t="s">
        <v>2095</v>
      </c>
      <c r="BU301" s="45" t="s">
        <v>145</v>
      </c>
      <c r="BW301" s="48">
        <v>0</v>
      </c>
    </row>
    <row r="302" spans="1:75" ht="15" customHeight="1" x14ac:dyDescent="0.3">
      <c r="A302" s="45" t="s">
        <v>497</v>
      </c>
      <c r="B302" s="45" t="s">
        <v>2982</v>
      </c>
      <c r="C302" s="45" t="s">
        <v>1081</v>
      </c>
      <c r="D302" s="45" t="s">
        <v>59</v>
      </c>
      <c r="E302" s="45" t="s">
        <v>2</v>
      </c>
      <c r="F302" s="45"/>
      <c r="H302" s="1">
        <v>500000</v>
      </c>
      <c r="I302" s="2" t="s">
        <v>2</v>
      </c>
      <c r="J302" s="2" t="s">
        <v>602</v>
      </c>
      <c r="K302" s="2" t="s">
        <v>929</v>
      </c>
      <c r="L302" s="45" t="s">
        <v>1076</v>
      </c>
      <c r="M302" s="2" t="s">
        <v>145</v>
      </c>
      <c r="O302" s="48">
        <v>103226.06</v>
      </c>
      <c r="R302" s="48">
        <v>0</v>
      </c>
      <c r="S302" s="45" t="s">
        <v>1</v>
      </c>
      <c r="T302" s="45" t="s">
        <v>586</v>
      </c>
      <c r="U302" s="45" t="s">
        <v>903</v>
      </c>
      <c r="V302" s="45" t="s">
        <v>1259</v>
      </c>
      <c r="W302" s="45" t="s">
        <v>143</v>
      </c>
      <c r="Y302" s="48">
        <v>0</v>
      </c>
      <c r="AB302" s="48">
        <v>3000000</v>
      </c>
      <c r="AC302" s="45" t="s">
        <v>1</v>
      </c>
      <c r="AD302" s="45" t="s">
        <v>649</v>
      </c>
      <c r="AE302" s="45" t="s">
        <v>2556</v>
      </c>
      <c r="AF302" s="45" t="s">
        <v>2084</v>
      </c>
      <c r="AG302" s="45" t="s">
        <v>145</v>
      </c>
      <c r="AI302" s="48">
        <v>0</v>
      </c>
      <c r="AL302" s="48">
        <v>1000000</v>
      </c>
      <c r="AM302" s="45" t="s">
        <v>2</v>
      </c>
      <c r="AN302" s="45" t="s">
        <v>2497</v>
      </c>
      <c r="AO302" s="45" t="s">
        <v>2675</v>
      </c>
      <c r="AP302" s="45" t="s">
        <v>2170</v>
      </c>
      <c r="AQ302" s="45" t="s">
        <v>296</v>
      </c>
      <c r="AS302" s="48">
        <v>0</v>
      </c>
      <c r="AV302" s="48">
        <v>176725</v>
      </c>
      <c r="AW302" s="45" t="s">
        <v>4</v>
      </c>
      <c r="AX302" s="45" t="s">
        <v>2430</v>
      </c>
      <c r="AY302" s="45" t="s">
        <v>851</v>
      </c>
      <c r="AZ302" s="45" t="s">
        <v>1130</v>
      </c>
      <c r="BA302" s="45" t="s">
        <v>111</v>
      </c>
      <c r="BC302" s="48">
        <v>0</v>
      </c>
      <c r="BF302" s="48">
        <v>0</v>
      </c>
      <c r="BG302" s="45" t="s">
        <v>1</v>
      </c>
      <c r="BH302" s="45" t="s">
        <v>2430</v>
      </c>
      <c r="BI302" s="45" t="s">
        <v>1697</v>
      </c>
      <c r="BJ302" s="45" t="s">
        <v>2381</v>
      </c>
      <c r="BK302" s="45" t="s">
        <v>111</v>
      </c>
      <c r="BM302" s="48">
        <v>0</v>
      </c>
      <c r="BP302" s="48">
        <v>990000</v>
      </c>
      <c r="BQ302" s="45" t="s">
        <v>1</v>
      </c>
      <c r="BR302" s="45" t="s">
        <v>2921</v>
      </c>
      <c r="BS302" s="45" t="s">
        <v>1687</v>
      </c>
      <c r="BT302" s="45" t="s">
        <v>2088</v>
      </c>
      <c r="BU302" s="45" t="s">
        <v>145</v>
      </c>
      <c r="BW302" s="48">
        <v>0</v>
      </c>
    </row>
    <row r="303" spans="1:75" x14ac:dyDescent="0.3">
      <c r="A303" s="45" t="s">
        <v>497</v>
      </c>
      <c r="B303" s="45" t="s">
        <v>2982</v>
      </c>
      <c r="C303" s="45" t="s">
        <v>1081</v>
      </c>
      <c r="D303" s="45" t="s">
        <v>61</v>
      </c>
      <c r="E303" s="45" t="s">
        <v>2</v>
      </c>
      <c r="F303" s="45"/>
      <c r="H303" s="1">
        <v>1425000</v>
      </c>
      <c r="I303" s="2" t="s">
        <v>2</v>
      </c>
      <c r="J303" s="2" t="s">
        <v>602</v>
      </c>
      <c r="K303" s="2" t="s">
        <v>930</v>
      </c>
      <c r="L303" s="45" t="s">
        <v>1077</v>
      </c>
      <c r="M303" s="2" t="s">
        <v>9</v>
      </c>
      <c r="O303" s="48">
        <v>124.64</v>
      </c>
      <c r="R303" s="48">
        <v>0</v>
      </c>
      <c r="S303" s="45" t="s">
        <v>2</v>
      </c>
      <c r="T303" s="45" t="s">
        <v>587</v>
      </c>
      <c r="U303" s="45" t="s">
        <v>587</v>
      </c>
      <c r="V303" s="45" t="s">
        <v>1142</v>
      </c>
      <c r="W303" s="45" t="s">
        <v>144</v>
      </c>
      <c r="Y303" s="48">
        <v>0</v>
      </c>
      <c r="AB303" s="48">
        <v>554008</v>
      </c>
      <c r="AC303" s="45" t="s">
        <v>2</v>
      </c>
      <c r="AD303" s="45" t="s">
        <v>571</v>
      </c>
      <c r="AE303" s="45" t="s">
        <v>880</v>
      </c>
      <c r="AF303" s="45" t="s">
        <v>1111</v>
      </c>
      <c r="AG303" s="45" t="s">
        <v>129</v>
      </c>
      <c r="AI303" s="48">
        <v>0</v>
      </c>
      <c r="AL303" s="48">
        <v>8000000</v>
      </c>
      <c r="AM303" s="45" t="s">
        <v>4</v>
      </c>
      <c r="AN303" s="45" t="s">
        <v>562</v>
      </c>
      <c r="AO303" s="45" t="s">
        <v>870</v>
      </c>
      <c r="AP303" s="45" t="s">
        <v>1143</v>
      </c>
      <c r="AQ303" s="45" t="s">
        <v>98</v>
      </c>
      <c r="AS303" s="48">
        <v>0</v>
      </c>
      <c r="AV303" s="48">
        <v>0</v>
      </c>
      <c r="AW303" s="45" t="s">
        <v>1</v>
      </c>
      <c r="AX303" s="45" t="s">
        <v>2430</v>
      </c>
      <c r="AY303" s="45" t="s">
        <v>1697</v>
      </c>
      <c r="AZ303" s="45" t="s">
        <v>2381</v>
      </c>
      <c r="BA303" s="45" t="s">
        <v>111</v>
      </c>
      <c r="BC303" s="48">
        <v>0</v>
      </c>
      <c r="BF303" s="48">
        <v>4548454</v>
      </c>
      <c r="BG303" s="45" t="s">
        <v>1</v>
      </c>
      <c r="BH303" s="45" t="s">
        <v>554</v>
      </c>
      <c r="BI303" s="45" t="s">
        <v>859</v>
      </c>
      <c r="BJ303" s="45" t="s">
        <v>2382</v>
      </c>
      <c r="BK303" s="45" t="s">
        <v>102</v>
      </c>
      <c r="BM303" s="48">
        <v>0</v>
      </c>
      <c r="BP303" s="48">
        <v>0</v>
      </c>
      <c r="BQ303" s="45" t="s">
        <v>1</v>
      </c>
      <c r="BR303" s="45" t="s">
        <v>546</v>
      </c>
      <c r="BS303" s="45" t="s">
        <v>2546</v>
      </c>
      <c r="BT303" s="45" t="s">
        <v>2608</v>
      </c>
      <c r="BU303" s="45" t="s">
        <v>34</v>
      </c>
      <c r="BW303" s="48">
        <v>0</v>
      </c>
    </row>
    <row r="304" spans="1:75" x14ac:dyDescent="0.3">
      <c r="A304" s="45" t="s">
        <v>497</v>
      </c>
      <c r="B304" s="45" t="s">
        <v>2982</v>
      </c>
      <c r="C304" s="45" t="s">
        <v>1081</v>
      </c>
      <c r="D304" s="45" t="s">
        <v>58</v>
      </c>
      <c r="E304" s="45" t="s">
        <v>2</v>
      </c>
      <c r="F304" s="45"/>
      <c r="H304" s="1">
        <v>1102849</v>
      </c>
      <c r="I304" s="2" t="s">
        <v>2</v>
      </c>
      <c r="J304" s="2" t="s">
        <v>603</v>
      </c>
      <c r="K304" s="2" t="s">
        <v>931</v>
      </c>
      <c r="L304" s="45" t="s">
        <v>1056</v>
      </c>
      <c r="M304" s="2" t="s">
        <v>28</v>
      </c>
      <c r="O304" s="48">
        <v>3571.66</v>
      </c>
      <c r="R304" s="48">
        <v>380714</v>
      </c>
      <c r="S304" s="45" t="s">
        <v>2</v>
      </c>
      <c r="T304" s="45" t="s">
        <v>588</v>
      </c>
      <c r="U304" s="45" t="s">
        <v>904</v>
      </c>
      <c r="V304" s="45" t="s">
        <v>1161</v>
      </c>
      <c r="W304" s="45" t="s">
        <v>145</v>
      </c>
      <c r="Y304" s="48">
        <v>-2067.2800000000002</v>
      </c>
      <c r="AB304" s="48">
        <v>750000</v>
      </c>
      <c r="AC304" s="45" t="s">
        <v>1</v>
      </c>
      <c r="AD304" s="45" t="s">
        <v>2503</v>
      </c>
      <c r="AE304" s="45" t="s">
        <v>2557</v>
      </c>
      <c r="AF304" s="45" t="s">
        <v>2360</v>
      </c>
      <c r="AG304" s="45" t="s">
        <v>263</v>
      </c>
      <c r="AI304" s="48">
        <v>81.319999999999993</v>
      </c>
      <c r="AL304" s="48">
        <v>0</v>
      </c>
      <c r="AM304" s="45" t="s">
        <v>1</v>
      </c>
      <c r="AN304" s="45" t="s">
        <v>1362</v>
      </c>
      <c r="AO304" s="45" t="s">
        <v>2676</v>
      </c>
      <c r="AP304" s="45" t="s">
        <v>2084</v>
      </c>
      <c r="AQ304" s="45" t="s">
        <v>145</v>
      </c>
      <c r="AS304" s="48">
        <v>0</v>
      </c>
      <c r="AV304" s="48">
        <v>972349</v>
      </c>
      <c r="AW304" s="45" t="s">
        <v>2</v>
      </c>
      <c r="AX304" s="45" t="s">
        <v>2631</v>
      </c>
      <c r="AY304" s="45" t="s">
        <v>853</v>
      </c>
      <c r="AZ304" s="45" t="s">
        <v>1131</v>
      </c>
      <c r="BA304" s="45" t="s">
        <v>112</v>
      </c>
      <c r="BC304" s="48">
        <v>0</v>
      </c>
      <c r="BF304" s="48">
        <v>2406188</v>
      </c>
      <c r="BG304" s="45" t="s">
        <v>2</v>
      </c>
      <c r="BH304" s="45" t="s">
        <v>1347</v>
      </c>
      <c r="BI304" s="45" t="s">
        <v>857</v>
      </c>
      <c r="BJ304" s="45" t="s">
        <v>1133</v>
      </c>
      <c r="BK304" s="45" t="s">
        <v>114</v>
      </c>
      <c r="BM304" s="48">
        <v>0</v>
      </c>
      <c r="BP304" s="48">
        <v>780000</v>
      </c>
      <c r="BQ304" s="45" t="s">
        <v>1</v>
      </c>
      <c r="BR304" s="45" t="s">
        <v>546</v>
      </c>
      <c r="BS304" s="45" t="s">
        <v>2547</v>
      </c>
      <c r="BT304" s="45" t="s">
        <v>2084</v>
      </c>
      <c r="BU304" s="45" t="s">
        <v>145</v>
      </c>
      <c r="BW304" s="48">
        <v>0</v>
      </c>
    </row>
    <row r="305" spans="1:75" x14ac:dyDescent="0.3">
      <c r="A305" s="45" t="s">
        <v>497</v>
      </c>
      <c r="B305" s="45" t="s">
        <v>2983</v>
      </c>
      <c r="C305" s="45" t="s">
        <v>1087</v>
      </c>
      <c r="D305" s="45" t="s">
        <v>58</v>
      </c>
      <c r="E305" s="45" t="s">
        <v>2</v>
      </c>
      <c r="F305" s="45"/>
      <c r="H305" s="1">
        <v>500000</v>
      </c>
      <c r="I305" s="2" t="s">
        <v>2</v>
      </c>
      <c r="J305" s="2" t="s">
        <v>604</v>
      </c>
      <c r="K305" s="2" t="s">
        <v>932</v>
      </c>
      <c r="L305" s="45" t="s">
        <v>1169</v>
      </c>
      <c r="M305" s="2" t="s">
        <v>158</v>
      </c>
      <c r="O305" s="48">
        <v>27206.26</v>
      </c>
      <c r="R305" s="48">
        <v>0</v>
      </c>
      <c r="S305" s="45" t="s">
        <v>2</v>
      </c>
      <c r="T305" s="45" t="s">
        <v>589</v>
      </c>
      <c r="U305" s="45" t="s">
        <v>905</v>
      </c>
      <c r="V305" s="45" t="s">
        <v>1162</v>
      </c>
      <c r="W305" s="45" t="s">
        <v>138</v>
      </c>
      <c r="Y305" s="48">
        <v>0</v>
      </c>
      <c r="AB305" s="48">
        <v>2401625</v>
      </c>
      <c r="AC305" s="45" t="s">
        <v>1</v>
      </c>
      <c r="AD305" s="45" t="s">
        <v>2504</v>
      </c>
      <c r="AE305" s="45" t="s">
        <v>2558</v>
      </c>
      <c r="AF305" s="45" t="s">
        <v>2355</v>
      </c>
      <c r="AG305" s="45" t="s">
        <v>264</v>
      </c>
      <c r="AI305" s="48">
        <v>0</v>
      </c>
      <c r="AL305" s="48">
        <v>0</v>
      </c>
      <c r="AM305" s="45" t="s">
        <v>2</v>
      </c>
      <c r="AN305" s="45" t="s">
        <v>1362</v>
      </c>
      <c r="AO305" s="45" t="s">
        <v>1756</v>
      </c>
      <c r="AP305" s="45" t="s">
        <v>2172</v>
      </c>
      <c r="AQ305" s="45" t="s">
        <v>128</v>
      </c>
      <c r="AS305" s="48">
        <v>0</v>
      </c>
      <c r="AV305" s="48">
        <v>0</v>
      </c>
      <c r="AW305" s="45" t="s">
        <v>1</v>
      </c>
      <c r="AX305" s="45" t="s">
        <v>2631</v>
      </c>
      <c r="AY305" s="45" t="s">
        <v>853</v>
      </c>
      <c r="AZ305" s="45" t="s">
        <v>1250</v>
      </c>
      <c r="BA305" s="45" t="s">
        <v>112</v>
      </c>
      <c r="BC305" s="48">
        <v>0</v>
      </c>
      <c r="BF305" s="48">
        <v>1835996</v>
      </c>
      <c r="BG305" s="45" t="s">
        <v>2</v>
      </c>
      <c r="BH305" s="45" t="s">
        <v>1347</v>
      </c>
      <c r="BI305" s="45" t="s">
        <v>1701</v>
      </c>
      <c r="BJ305" s="45" t="s">
        <v>1127</v>
      </c>
      <c r="BK305" s="45" t="s">
        <v>360</v>
      </c>
      <c r="BM305" s="48">
        <v>0</v>
      </c>
      <c r="BP305" s="48">
        <v>1300000</v>
      </c>
      <c r="BQ305" s="45" t="s">
        <v>2</v>
      </c>
      <c r="BR305" s="45" t="s">
        <v>2496</v>
      </c>
      <c r="BS305" s="45" t="s">
        <v>849</v>
      </c>
      <c r="BT305" s="45" t="s">
        <v>1128</v>
      </c>
      <c r="BU305" s="45" t="s">
        <v>109</v>
      </c>
      <c r="BW305" s="48">
        <v>0</v>
      </c>
    </row>
    <row r="306" spans="1:75" x14ac:dyDescent="0.3">
      <c r="A306" s="45" t="s">
        <v>497</v>
      </c>
      <c r="B306" s="45" t="s">
        <v>766</v>
      </c>
      <c r="C306" s="45" t="s">
        <v>1084</v>
      </c>
      <c r="D306" s="45" t="s">
        <v>53</v>
      </c>
      <c r="E306" s="45" t="s">
        <v>2</v>
      </c>
      <c r="F306" s="45"/>
      <c r="H306" s="1">
        <v>851565</v>
      </c>
      <c r="I306" s="2" t="s">
        <v>2</v>
      </c>
      <c r="J306" s="2" t="s">
        <v>605</v>
      </c>
      <c r="K306" s="2" t="s">
        <v>933</v>
      </c>
      <c r="L306" s="45" t="s">
        <v>1170</v>
      </c>
      <c r="M306" s="2" t="s">
        <v>159</v>
      </c>
      <c r="O306" s="48">
        <v>0</v>
      </c>
      <c r="R306" s="48">
        <v>255001</v>
      </c>
      <c r="S306" s="45" t="s">
        <v>1</v>
      </c>
      <c r="T306" s="45" t="s">
        <v>590</v>
      </c>
      <c r="U306" s="45" t="s">
        <v>906</v>
      </c>
      <c r="V306" s="45" t="s">
        <v>1260</v>
      </c>
      <c r="W306" s="45" t="s">
        <v>146</v>
      </c>
      <c r="Y306" s="48">
        <v>0</v>
      </c>
      <c r="AB306" s="48">
        <v>70000</v>
      </c>
      <c r="AC306" s="45" t="s">
        <v>2</v>
      </c>
      <c r="AD306" s="45" t="s">
        <v>2505</v>
      </c>
      <c r="AE306" s="45" t="s">
        <v>1771</v>
      </c>
      <c r="AF306" s="45" t="s">
        <v>2175</v>
      </c>
      <c r="AG306" s="45" t="s">
        <v>232</v>
      </c>
      <c r="AI306" s="48">
        <v>270585</v>
      </c>
      <c r="AL306" s="48">
        <v>0</v>
      </c>
      <c r="AM306" s="45" t="s">
        <v>2</v>
      </c>
      <c r="AN306" s="45" t="s">
        <v>1362</v>
      </c>
      <c r="AO306" s="45" t="s">
        <v>1750</v>
      </c>
      <c r="AP306" s="45" t="s">
        <v>2171</v>
      </c>
      <c r="AQ306" s="45" t="s">
        <v>297</v>
      </c>
      <c r="AS306" s="48">
        <v>-270585.01</v>
      </c>
      <c r="AV306" s="48">
        <v>0</v>
      </c>
      <c r="AW306" s="45" t="s">
        <v>1</v>
      </c>
      <c r="AX306" s="45" t="s">
        <v>2631</v>
      </c>
      <c r="AY306" s="45" t="s">
        <v>854</v>
      </c>
      <c r="AZ306" s="45" t="s">
        <v>1251</v>
      </c>
      <c r="BA306" s="45" t="s">
        <v>112</v>
      </c>
      <c r="BC306" s="48">
        <v>0.01</v>
      </c>
      <c r="BF306" s="48">
        <v>1000000</v>
      </c>
      <c r="BG306" s="45" t="s">
        <v>1</v>
      </c>
      <c r="BH306" s="45" t="s">
        <v>1347</v>
      </c>
      <c r="BI306" s="45" t="s">
        <v>1700</v>
      </c>
      <c r="BJ306" s="45" t="s">
        <v>2084</v>
      </c>
      <c r="BK306" s="45" t="s">
        <v>145</v>
      </c>
      <c r="BM306" s="48">
        <v>0</v>
      </c>
      <c r="BP306" s="48">
        <v>71842.460000000006</v>
      </c>
      <c r="BQ306" s="45" t="s">
        <v>2</v>
      </c>
      <c r="BR306" s="45" t="s">
        <v>1346</v>
      </c>
      <c r="BS306" s="45" t="s">
        <v>850</v>
      </c>
      <c r="BT306" s="45" t="s">
        <v>1184</v>
      </c>
      <c r="BU306" s="45" t="s">
        <v>110</v>
      </c>
      <c r="BW306" s="48">
        <v>0</v>
      </c>
    </row>
    <row r="307" spans="1:75" x14ac:dyDescent="0.3">
      <c r="A307" s="45" t="s">
        <v>497</v>
      </c>
      <c r="B307" s="45" t="s">
        <v>766</v>
      </c>
      <c r="C307" s="45" t="s">
        <v>1084</v>
      </c>
      <c r="D307" s="45" t="s">
        <v>59</v>
      </c>
      <c r="E307" s="45" t="s">
        <v>2</v>
      </c>
      <c r="F307" s="45"/>
      <c r="H307" s="1">
        <v>100000</v>
      </c>
      <c r="I307" s="2" t="s">
        <v>2</v>
      </c>
      <c r="J307" s="2" t="s">
        <v>606</v>
      </c>
      <c r="K307" s="2" t="s">
        <v>934</v>
      </c>
      <c r="L307" s="45" t="s">
        <v>1171</v>
      </c>
      <c r="M307" s="2" t="s">
        <v>160</v>
      </c>
      <c r="O307" s="48">
        <v>100547.65</v>
      </c>
      <c r="R307" s="48">
        <v>600000</v>
      </c>
      <c r="S307" s="45" t="s">
        <v>2</v>
      </c>
      <c r="T307" s="45" t="s">
        <v>590</v>
      </c>
      <c r="U307" s="45" t="s">
        <v>907</v>
      </c>
      <c r="V307" s="45" t="s">
        <v>1147</v>
      </c>
      <c r="W307" s="45" t="s">
        <v>146</v>
      </c>
      <c r="Y307" s="48">
        <v>0</v>
      </c>
      <c r="AB307" s="48">
        <v>0</v>
      </c>
      <c r="AC307" s="45" t="s">
        <v>2</v>
      </c>
      <c r="AD307" s="45" t="s">
        <v>657</v>
      </c>
      <c r="AE307" s="45" t="s">
        <v>883</v>
      </c>
      <c r="AF307" s="45" t="s">
        <v>1152</v>
      </c>
      <c r="AG307" s="45" t="s">
        <v>121</v>
      </c>
      <c r="AI307" s="48">
        <v>0</v>
      </c>
      <c r="AL307" s="48">
        <v>2758223</v>
      </c>
      <c r="AM307" s="45" t="s">
        <v>1</v>
      </c>
      <c r="AN307" s="45" t="s">
        <v>2498</v>
      </c>
      <c r="AO307" s="45" t="s">
        <v>1753</v>
      </c>
      <c r="AP307" s="45" t="s">
        <v>2355</v>
      </c>
      <c r="AQ307" s="45" t="s">
        <v>255</v>
      </c>
      <c r="AS307" s="48">
        <v>0</v>
      </c>
      <c r="AV307" s="48">
        <v>0</v>
      </c>
      <c r="AW307" s="45" t="s">
        <v>1</v>
      </c>
      <c r="AX307" s="45" t="s">
        <v>2631</v>
      </c>
      <c r="AY307" s="45" t="s">
        <v>855</v>
      </c>
      <c r="AZ307" s="45" t="s">
        <v>1252</v>
      </c>
      <c r="BA307" s="45" t="s">
        <v>112</v>
      </c>
      <c r="BC307" s="48">
        <v>0</v>
      </c>
      <c r="BF307" s="48">
        <v>62263</v>
      </c>
      <c r="BG307" s="45" t="s">
        <v>3</v>
      </c>
      <c r="BH307" s="45" t="s">
        <v>555</v>
      </c>
      <c r="BI307" s="45" t="s">
        <v>2767</v>
      </c>
      <c r="BJ307" s="45" t="s">
        <v>2151</v>
      </c>
      <c r="BK307" s="45" t="s">
        <v>323</v>
      </c>
      <c r="BM307" s="48">
        <v>0</v>
      </c>
      <c r="BP307" s="48">
        <v>256016.21</v>
      </c>
      <c r="BQ307" s="45" t="s">
        <v>4</v>
      </c>
      <c r="BR307" s="45" t="s">
        <v>1346</v>
      </c>
      <c r="BS307" s="45" t="s">
        <v>850</v>
      </c>
      <c r="BT307" s="45" t="s">
        <v>1129</v>
      </c>
      <c r="BU307" s="45" t="s">
        <v>110</v>
      </c>
      <c r="BW307" s="48">
        <v>0</v>
      </c>
    </row>
    <row r="308" spans="1:75" x14ac:dyDescent="0.3">
      <c r="A308" s="45" t="s">
        <v>497</v>
      </c>
      <c r="B308" s="45" t="s">
        <v>766</v>
      </c>
      <c r="C308" s="45" t="s">
        <v>1084</v>
      </c>
      <c r="D308" s="45" t="s">
        <v>61</v>
      </c>
      <c r="E308" s="45" t="s">
        <v>2</v>
      </c>
      <c r="F308" s="45"/>
      <c r="H308" s="1">
        <v>773399</v>
      </c>
      <c r="I308" s="2" t="s">
        <v>2</v>
      </c>
      <c r="J308" s="2" t="s">
        <v>607</v>
      </c>
      <c r="K308" s="2" t="s">
        <v>935</v>
      </c>
      <c r="L308" s="45" t="s">
        <v>1172</v>
      </c>
      <c r="M308" s="2" t="s">
        <v>51</v>
      </c>
      <c r="O308" s="48">
        <v>0</v>
      </c>
      <c r="R308" s="48">
        <v>1390000</v>
      </c>
      <c r="S308" s="45" t="s">
        <v>2</v>
      </c>
      <c r="T308" s="45" t="s">
        <v>590</v>
      </c>
      <c r="U308" s="45" t="s">
        <v>908</v>
      </c>
      <c r="V308" s="45" t="s">
        <v>1090</v>
      </c>
      <c r="W308" s="45" t="s">
        <v>146</v>
      </c>
      <c r="Y308" s="48">
        <v>0</v>
      </c>
      <c r="AB308" s="48">
        <v>0</v>
      </c>
      <c r="AC308" s="45" t="s">
        <v>2</v>
      </c>
      <c r="AD308" s="45" t="s">
        <v>657</v>
      </c>
      <c r="AE308" s="45" t="s">
        <v>884</v>
      </c>
      <c r="AF308" s="45" t="s">
        <v>1153</v>
      </c>
      <c r="AG308" s="45" t="s">
        <v>84</v>
      </c>
      <c r="AI308" s="48">
        <v>0</v>
      </c>
      <c r="AL308" s="48">
        <v>400943</v>
      </c>
      <c r="AM308" s="45" t="s">
        <v>1</v>
      </c>
      <c r="AN308" s="45" t="s">
        <v>1364</v>
      </c>
      <c r="AO308" s="45" t="s">
        <v>2551</v>
      </c>
      <c r="AP308" s="45" t="s">
        <v>2363</v>
      </c>
      <c r="AQ308" s="45" t="s">
        <v>256</v>
      </c>
      <c r="AS308" s="48">
        <v>0</v>
      </c>
      <c r="AV308" s="48">
        <v>0</v>
      </c>
      <c r="AW308" s="45" t="s">
        <v>1</v>
      </c>
      <c r="AX308" s="45" t="s">
        <v>2631</v>
      </c>
      <c r="AY308" s="45" t="s">
        <v>854</v>
      </c>
      <c r="AZ308" s="45" t="s">
        <v>2472</v>
      </c>
      <c r="BA308" s="45" t="s">
        <v>112</v>
      </c>
      <c r="BC308" s="48">
        <v>0</v>
      </c>
      <c r="BF308" s="48">
        <v>192330</v>
      </c>
      <c r="BG308" s="45" t="s">
        <v>3</v>
      </c>
      <c r="BH308" s="45" t="s">
        <v>555</v>
      </c>
      <c r="BI308" s="45" t="s">
        <v>1708</v>
      </c>
      <c r="BJ308" s="45" t="s">
        <v>2152</v>
      </c>
      <c r="BK308" s="45" t="s">
        <v>129</v>
      </c>
      <c r="BM308" s="48">
        <v>0</v>
      </c>
      <c r="BP308" s="48">
        <v>696199</v>
      </c>
      <c r="BQ308" s="45" t="s">
        <v>2</v>
      </c>
      <c r="BR308" s="45" t="s">
        <v>2430</v>
      </c>
      <c r="BS308" s="45" t="s">
        <v>1699</v>
      </c>
      <c r="BT308" s="45" t="s">
        <v>2149</v>
      </c>
      <c r="BU308" s="45" t="s">
        <v>111</v>
      </c>
      <c r="BW308" s="48">
        <v>0</v>
      </c>
    </row>
    <row r="309" spans="1:75" x14ac:dyDescent="0.3">
      <c r="A309" s="45" t="s">
        <v>497</v>
      </c>
      <c r="B309" s="45" t="s">
        <v>766</v>
      </c>
      <c r="C309" s="45" t="s">
        <v>1084</v>
      </c>
      <c r="D309" s="45" t="s">
        <v>57</v>
      </c>
      <c r="E309" s="45" t="s">
        <v>2</v>
      </c>
      <c r="F309" s="45"/>
      <c r="H309" s="1">
        <v>0</v>
      </c>
      <c r="I309" s="2" t="s">
        <v>2</v>
      </c>
      <c r="J309" s="2" t="s">
        <v>608</v>
      </c>
      <c r="K309" s="2" t="s">
        <v>936</v>
      </c>
      <c r="L309" s="45" t="s">
        <v>1073</v>
      </c>
      <c r="M309" s="2" t="s">
        <v>161</v>
      </c>
      <c r="O309" s="48">
        <v>555273.47</v>
      </c>
      <c r="R309" s="48">
        <v>1390000</v>
      </c>
      <c r="S309" s="45" t="s">
        <v>2</v>
      </c>
      <c r="T309" s="45" t="s">
        <v>590</v>
      </c>
      <c r="U309" s="45" t="s">
        <v>909</v>
      </c>
      <c r="V309" s="45" t="s">
        <v>1090</v>
      </c>
      <c r="W309" s="45" t="s">
        <v>147</v>
      </c>
      <c r="Y309" s="48">
        <v>22253.98</v>
      </c>
      <c r="AB309" s="48">
        <v>3884321</v>
      </c>
      <c r="AC309" s="45" t="s">
        <v>2</v>
      </c>
      <c r="AD309" s="45" t="s">
        <v>572</v>
      </c>
      <c r="AE309" s="45" t="s">
        <v>881</v>
      </c>
      <c r="AF309" s="45" t="s">
        <v>1149</v>
      </c>
      <c r="AG309" s="45" t="s">
        <v>55</v>
      </c>
      <c r="AI309" s="48">
        <v>9619.91</v>
      </c>
      <c r="AL309" s="48">
        <v>6883162</v>
      </c>
      <c r="AM309" s="45" t="s">
        <v>1</v>
      </c>
      <c r="AN309" s="45" t="s">
        <v>2499</v>
      </c>
      <c r="AO309" s="45" t="s">
        <v>1757</v>
      </c>
      <c r="AP309" s="45" t="s">
        <v>2389</v>
      </c>
      <c r="AQ309" s="45" t="s">
        <v>257</v>
      </c>
      <c r="AS309" s="48">
        <v>0</v>
      </c>
      <c r="AV309" s="48">
        <v>568109</v>
      </c>
      <c r="AW309" s="45" t="s">
        <v>4</v>
      </c>
      <c r="AX309" s="45" t="s">
        <v>551</v>
      </c>
      <c r="AY309" s="45" t="s">
        <v>856</v>
      </c>
      <c r="AZ309" s="45" t="s">
        <v>1132</v>
      </c>
      <c r="BA309" s="45" t="s">
        <v>113</v>
      </c>
      <c r="BC309" s="48">
        <v>0</v>
      </c>
      <c r="BF309" s="48">
        <v>1166395</v>
      </c>
      <c r="BG309" s="45" t="s">
        <v>2</v>
      </c>
      <c r="BH309" s="45" t="s">
        <v>555</v>
      </c>
      <c r="BI309" s="45" t="s">
        <v>1702</v>
      </c>
      <c r="BJ309" s="45" t="s">
        <v>2155</v>
      </c>
      <c r="BK309" s="45" t="s">
        <v>324</v>
      </c>
      <c r="BM309" s="48">
        <v>0</v>
      </c>
      <c r="BP309" s="48">
        <v>85467.11</v>
      </c>
      <c r="BQ309" s="45" t="s">
        <v>4</v>
      </c>
      <c r="BR309" s="45" t="s">
        <v>2430</v>
      </c>
      <c r="BS309" s="45" t="s">
        <v>852</v>
      </c>
      <c r="BT309" s="45" t="s">
        <v>1129</v>
      </c>
      <c r="BU309" s="45" t="s">
        <v>111</v>
      </c>
      <c r="BW309" s="48">
        <v>0</v>
      </c>
    </row>
    <row r="310" spans="1:75" x14ac:dyDescent="0.3">
      <c r="A310" s="45" t="s">
        <v>497</v>
      </c>
      <c r="B310" s="45" t="s">
        <v>766</v>
      </c>
      <c r="C310" s="45" t="s">
        <v>1084</v>
      </c>
      <c r="D310" s="45" t="s">
        <v>58</v>
      </c>
      <c r="E310" s="45" t="s">
        <v>2</v>
      </c>
      <c r="F310" s="45"/>
      <c r="H310" s="1">
        <v>2000000</v>
      </c>
      <c r="I310" s="2" t="s">
        <v>2</v>
      </c>
      <c r="J310" s="2" t="s">
        <v>608</v>
      </c>
      <c r="K310" s="2" t="s">
        <v>936</v>
      </c>
      <c r="L310" s="45" t="s">
        <v>1073</v>
      </c>
      <c r="M310" s="2" t="s">
        <v>151</v>
      </c>
      <c r="O310" s="48">
        <v>3374.12</v>
      </c>
      <c r="R310" s="48">
        <v>291602</v>
      </c>
      <c r="S310" s="45" t="s">
        <v>2</v>
      </c>
      <c r="T310" s="45" t="s">
        <v>591</v>
      </c>
      <c r="U310" s="45" t="s">
        <v>910</v>
      </c>
      <c r="V310" s="45" t="s">
        <v>1163</v>
      </c>
      <c r="W310" s="45" t="s">
        <v>146</v>
      </c>
      <c r="Y310" s="48">
        <v>0</v>
      </c>
      <c r="AB310" s="48">
        <v>0</v>
      </c>
      <c r="AC310" s="45" t="s">
        <v>2</v>
      </c>
      <c r="AD310" s="45" t="s">
        <v>572</v>
      </c>
      <c r="AE310" s="45" t="s">
        <v>881</v>
      </c>
      <c r="AF310" s="45" t="s">
        <v>1150</v>
      </c>
      <c r="AG310" s="45" t="s">
        <v>55</v>
      </c>
      <c r="AI310" s="48">
        <v>0</v>
      </c>
      <c r="AL310" s="48">
        <v>0</v>
      </c>
      <c r="AM310" s="45" t="s">
        <v>1</v>
      </c>
      <c r="AN310" s="45" t="s">
        <v>1366</v>
      </c>
      <c r="AO310" s="45" t="s">
        <v>1758</v>
      </c>
      <c r="AP310" s="45" t="s">
        <v>2355</v>
      </c>
      <c r="AQ310" s="45" t="s">
        <v>258</v>
      </c>
      <c r="AS310" s="48">
        <v>0</v>
      </c>
      <c r="AV310" s="48">
        <v>3430216</v>
      </c>
      <c r="AW310" s="45" t="s">
        <v>2</v>
      </c>
      <c r="AX310" s="45" t="s">
        <v>554</v>
      </c>
      <c r="AY310" s="45" t="s">
        <v>859</v>
      </c>
      <c r="AZ310" s="45" t="s">
        <v>1135</v>
      </c>
      <c r="BA310" s="45" t="s">
        <v>102</v>
      </c>
      <c r="BC310" s="48">
        <v>0</v>
      </c>
      <c r="BF310" s="48">
        <v>118198</v>
      </c>
      <c r="BG310" s="45" t="s">
        <v>2</v>
      </c>
      <c r="BH310" s="45" t="s">
        <v>555</v>
      </c>
      <c r="BI310" s="45" t="s">
        <v>1711</v>
      </c>
      <c r="BJ310" s="45" t="s">
        <v>2155</v>
      </c>
      <c r="BK310" s="45" t="s">
        <v>325</v>
      </c>
      <c r="BM310" s="48">
        <v>0</v>
      </c>
      <c r="BP310" s="48">
        <v>0</v>
      </c>
      <c r="BQ310" s="45" t="s">
        <v>1</v>
      </c>
      <c r="BR310" s="45" t="s">
        <v>2430</v>
      </c>
      <c r="BS310" s="45" t="s">
        <v>1697</v>
      </c>
      <c r="BT310" s="45" t="s">
        <v>2381</v>
      </c>
      <c r="BU310" s="45" t="s">
        <v>111</v>
      </c>
      <c r="BW310" s="48">
        <v>0</v>
      </c>
    </row>
    <row r="311" spans="1:75" x14ac:dyDescent="0.3">
      <c r="A311" s="45" t="s">
        <v>497</v>
      </c>
      <c r="B311" s="45" t="s">
        <v>2534</v>
      </c>
      <c r="C311" s="45" t="s">
        <v>2604</v>
      </c>
      <c r="D311" s="45" t="s">
        <v>58</v>
      </c>
      <c r="E311" s="45" t="s">
        <v>2</v>
      </c>
      <c r="F311" s="45"/>
      <c r="H311" s="1">
        <v>0</v>
      </c>
      <c r="I311" s="2" t="s">
        <v>1</v>
      </c>
      <c r="J311" s="2" t="s">
        <v>608</v>
      </c>
      <c r="K311" s="2" t="s">
        <v>936</v>
      </c>
      <c r="L311" s="45" t="s">
        <v>1261</v>
      </c>
      <c r="M311" s="2" t="s">
        <v>151</v>
      </c>
      <c r="O311" s="48">
        <v>10435432.83</v>
      </c>
      <c r="R311" s="48">
        <v>0</v>
      </c>
      <c r="S311" s="45" t="s">
        <v>2</v>
      </c>
      <c r="T311" s="45" t="s">
        <v>592</v>
      </c>
      <c r="U311" s="45" t="s">
        <v>911</v>
      </c>
      <c r="V311" s="45" t="s">
        <v>1164</v>
      </c>
      <c r="W311" s="45" t="s">
        <v>145</v>
      </c>
      <c r="Y311" s="48">
        <v>2003404.7</v>
      </c>
      <c r="AB311" s="48">
        <v>1617</v>
      </c>
      <c r="AC311" s="45" t="s">
        <v>1</v>
      </c>
      <c r="AD311" s="45" t="s">
        <v>576</v>
      </c>
      <c r="AE311" s="45" t="s">
        <v>885</v>
      </c>
      <c r="AF311" s="45" t="s">
        <v>1240</v>
      </c>
      <c r="AG311" s="45" t="s">
        <v>131</v>
      </c>
      <c r="AI311" s="48">
        <v>239000.03</v>
      </c>
      <c r="AL311" s="48">
        <v>161939</v>
      </c>
      <c r="AM311" s="45" t="s">
        <v>2</v>
      </c>
      <c r="AN311" s="45" t="s">
        <v>563</v>
      </c>
      <c r="AO311" s="45" t="s">
        <v>871</v>
      </c>
      <c r="AP311" s="45" t="s">
        <v>1142</v>
      </c>
      <c r="AQ311" s="45" t="s">
        <v>21</v>
      </c>
      <c r="AS311" s="48">
        <v>-291536.67</v>
      </c>
      <c r="AV311" s="48">
        <v>2407357</v>
      </c>
      <c r="AW311" s="45" t="s">
        <v>2</v>
      </c>
      <c r="AX311" s="45" t="s">
        <v>1347</v>
      </c>
      <c r="AY311" s="45" t="s">
        <v>857</v>
      </c>
      <c r="AZ311" s="45" t="s">
        <v>1133</v>
      </c>
      <c r="BA311" s="45" t="s">
        <v>114</v>
      </c>
      <c r="BC311" s="48">
        <v>0</v>
      </c>
      <c r="BF311" s="48">
        <v>5100000</v>
      </c>
      <c r="BG311" s="45" t="s">
        <v>2</v>
      </c>
      <c r="BH311" s="45" t="s">
        <v>555</v>
      </c>
      <c r="BI311" s="45" t="s">
        <v>1712</v>
      </c>
      <c r="BJ311" s="45" t="s">
        <v>2156</v>
      </c>
      <c r="BK311" s="45" t="s">
        <v>108</v>
      </c>
      <c r="BM311" s="48">
        <v>0</v>
      </c>
      <c r="BP311" s="48">
        <v>0</v>
      </c>
      <c r="BQ311" s="45" t="s">
        <v>4</v>
      </c>
      <c r="BR311" s="45" t="s">
        <v>2430</v>
      </c>
      <c r="BS311" s="45" t="s">
        <v>851</v>
      </c>
      <c r="BT311" s="45" t="s">
        <v>1130</v>
      </c>
      <c r="BU311" s="45" t="s">
        <v>111</v>
      </c>
      <c r="BW311" s="48">
        <v>0</v>
      </c>
    </row>
    <row r="312" spans="1:75" x14ac:dyDescent="0.3">
      <c r="A312" s="45" t="s">
        <v>497</v>
      </c>
      <c r="B312" s="45" t="s">
        <v>2535</v>
      </c>
      <c r="C312" s="45" t="s">
        <v>2605</v>
      </c>
      <c r="D312" s="45" t="s">
        <v>58</v>
      </c>
      <c r="E312" s="45" t="s">
        <v>2</v>
      </c>
      <c r="F312" s="45"/>
      <c r="H312" s="1">
        <v>1380340</v>
      </c>
      <c r="I312" s="2" t="s">
        <v>2</v>
      </c>
      <c r="J312" s="2" t="s">
        <v>609</v>
      </c>
      <c r="K312" s="2" t="s">
        <v>937</v>
      </c>
      <c r="L312" s="45" t="s">
        <v>1111</v>
      </c>
      <c r="M312" s="2" t="s">
        <v>162</v>
      </c>
      <c r="O312" s="48">
        <v>0</v>
      </c>
      <c r="R312" s="48">
        <v>3000000</v>
      </c>
      <c r="S312" s="45" t="s">
        <v>2</v>
      </c>
      <c r="T312" s="45" t="s">
        <v>593</v>
      </c>
      <c r="U312" s="45" t="s">
        <v>912</v>
      </c>
      <c r="V312" s="45" t="s">
        <v>1090</v>
      </c>
      <c r="W312" s="45" t="s">
        <v>148</v>
      </c>
      <c r="Y312" s="48">
        <v>7790045.1299999999</v>
      </c>
      <c r="AB312" s="48">
        <v>12574</v>
      </c>
      <c r="AC312" s="45" t="s">
        <v>2</v>
      </c>
      <c r="AD312" s="45" t="s">
        <v>576</v>
      </c>
      <c r="AE312" s="45" t="s">
        <v>2559</v>
      </c>
      <c r="AF312" s="45" t="s">
        <v>1142</v>
      </c>
      <c r="AG312" s="45" t="s">
        <v>126</v>
      </c>
      <c r="AI312" s="48">
        <v>3226272.41</v>
      </c>
      <c r="AL312" s="48">
        <v>509701</v>
      </c>
      <c r="AM312" s="45" t="s">
        <v>1</v>
      </c>
      <c r="AN312" s="45" t="s">
        <v>564</v>
      </c>
      <c r="AO312" s="45" t="s">
        <v>872</v>
      </c>
      <c r="AP312" s="45" t="s">
        <v>1240</v>
      </c>
      <c r="AQ312" s="45" t="s">
        <v>122</v>
      </c>
      <c r="AS312" s="48">
        <v>34543.5</v>
      </c>
      <c r="AV312" s="48">
        <v>1000000</v>
      </c>
      <c r="AW312" s="45" t="s">
        <v>2</v>
      </c>
      <c r="AX312" s="45" t="s">
        <v>1347</v>
      </c>
      <c r="AY312" s="45" t="s">
        <v>1701</v>
      </c>
      <c r="AZ312" s="45" t="s">
        <v>1127</v>
      </c>
      <c r="BA312" s="45" t="s">
        <v>108</v>
      </c>
      <c r="BC312" s="48">
        <v>0</v>
      </c>
      <c r="BF312" s="48">
        <v>5800000</v>
      </c>
      <c r="BG312" s="45" t="s">
        <v>2</v>
      </c>
      <c r="BH312" s="45" t="s">
        <v>555</v>
      </c>
      <c r="BI312" s="45" t="s">
        <v>1713</v>
      </c>
      <c r="BJ312" s="45" t="s">
        <v>2156</v>
      </c>
      <c r="BK312" s="45" t="s">
        <v>187</v>
      </c>
      <c r="BM312" s="48">
        <v>0</v>
      </c>
      <c r="BP312" s="48">
        <v>2109554.11</v>
      </c>
      <c r="BQ312" s="45" t="s">
        <v>1</v>
      </c>
      <c r="BR312" s="45" t="s">
        <v>554</v>
      </c>
      <c r="BS312" s="45" t="s">
        <v>859</v>
      </c>
      <c r="BT312" s="45" t="s">
        <v>2382</v>
      </c>
      <c r="BU312" s="45" t="s">
        <v>102</v>
      </c>
      <c r="BW312" s="48">
        <v>0</v>
      </c>
    </row>
    <row r="313" spans="1:75" x14ac:dyDescent="0.3">
      <c r="A313" s="45" t="s">
        <v>497</v>
      </c>
      <c r="B313" s="45" t="s">
        <v>2985</v>
      </c>
      <c r="C313" s="45" t="s">
        <v>2703</v>
      </c>
      <c r="D313" s="45" t="s">
        <v>58</v>
      </c>
      <c r="E313" s="45" t="s">
        <v>2</v>
      </c>
      <c r="F313" s="45"/>
      <c r="H313" s="1">
        <v>600000</v>
      </c>
      <c r="I313" s="2" t="s">
        <v>2</v>
      </c>
      <c r="J313" s="2" t="s">
        <v>609</v>
      </c>
      <c r="K313" s="2" t="s">
        <v>938</v>
      </c>
      <c r="L313" s="45" t="s">
        <v>1111</v>
      </c>
      <c r="M313" s="2" t="s">
        <v>163</v>
      </c>
      <c r="O313" s="48">
        <v>0</v>
      </c>
      <c r="R313" s="48">
        <v>0</v>
      </c>
      <c r="S313" s="45" t="s">
        <v>2</v>
      </c>
      <c r="T313" s="45" t="s">
        <v>594</v>
      </c>
      <c r="U313" s="45" t="s">
        <v>913</v>
      </c>
      <c r="V313" s="45" t="s">
        <v>1156</v>
      </c>
      <c r="W313" s="45" t="s">
        <v>149</v>
      </c>
      <c r="Y313" s="48">
        <v>0</v>
      </c>
      <c r="AB313" s="48">
        <v>36732</v>
      </c>
      <c r="AC313" s="45" t="s">
        <v>2</v>
      </c>
      <c r="AD313" s="45" t="s">
        <v>576</v>
      </c>
      <c r="AE313" s="45" t="s">
        <v>887</v>
      </c>
      <c r="AF313" s="45" t="s">
        <v>1142</v>
      </c>
      <c r="AG313" s="45" t="s">
        <v>131</v>
      </c>
      <c r="AI313" s="48">
        <v>7658467.8499999996</v>
      </c>
      <c r="AL313" s="48">
        <v>0</v>
      </c>
      <c r="AM313" s="45" t="s">
        <v>2</v>
      </c>
      <c r="AN313" s="45" t="s">
        <v>564</v>
      </c>
      <c r="AO313" s="45" t="s">
        <v>873</v>
      </c>
      <c r="AP313" s="45" t="s">
        <v>1122</v>
      </c>
      <c r="AQ313" s="45" t="s">
        <v>21</v>
      </c>
      <c r="AS313" s="48">
        <v>1060665.8799999999</v>
      </c>
      <c r="AV313" s="48">
        <v>1000000</v>
      </c>
      <c r="AW313" s="45" t="s">
        <v>1</v>
      </c>
      <c r="AX313" s="45" t="s">
        <v>1347</v>
      </c>
      <c r="AY313" s="45" t="s">
        <v>2548</v>
      </c>
      <c r="AZ313" s="45" t="s">
        <v>2084</v>
      </c>
      <c r="BA313" s="45" t="s">
        <v>145</v>
      </c>
      <c r="BC313" s="48">
        <v>4092.69</v>
      </c>
      <c r="BF313" s="48">
        <v>0</v>
      </c>
      <c r="BG313" s="45" t="s">
        <v>1</v>
      </c>
      <c r="BH313" s="45" t="s">
        <v>555</v>
      </c>
      <c r="BI313" s="45" t="s">
        <v>1703</v>
      </c>
      <c r="BJ313" s="45" t="s">
        <v>2150</v>
      </c>
      <c r="BK313" s="45" t="s">
        <v>145</v>
      </c>
      <c r="BM313" s="48">
        <v>0</v>
      </c>
      <c r="BP313" s="48">
        <v>1586188.38</v>
      </c>
      <c r="BQ313" s="45" t="s">
        <v>2</v>
      </c>
      <c r="BR313" s="45" t="s">
        <v>1347</v>
      </c>
      <c r="BS313" s="45" t="s">
        <v>857</v>
      </c>
      <c r="BT313" s="45" t="s">
        <v>1133</v>
      </c>
      <c r="BU313" s="45" t="s">
        <v>114</v>
      </c>
      <c r="BW313" s="48">
        <v>0</v>
      </c>
    </row>
    <row r="314" spans="1:75" x14ac:dyDescent="0.3">
      <c r="A314" s="45" t="s">
        <v>497</v>
      </c>
      <c r="B314" s="45" t="s">
        <v>2986</v>
      </c>
      <c r="C314" s="45" t="s">
        <v>2824</v>
      </c>
      <c r="D314" s="45" t="s">
        <v>58</v>
      </c>
      <c r="E314" s="45" t="s">
        <v>2</v>
      </c>
      <c r="F314" s="45"/>
      <c r="H314" s="1">
        <v>42466</v>
      </c>
      <c r="I314" s="2" t="s">
        <v>2</v>
      </c>
      <c r="J314" s="2" t="s">
        <v>609</v>
      </c>
      <c r="K314" s="2" t="s">
        <v>939</v>
      </c>
      <c r="L314" s="45" t="s">
        <v>1106</v>
      </c>
      <c r="M314" s="2" t="s">
        <v>164</v>
      </c>
      <c r="O314" s="48">
        <v>0</v>
      </c>
      <c r="R314" s="48">
        <v>0</v>
      </c>
      <c r="S314" s="45" t="s">
        <v>2</v>
      </c>
      <c r="T314" s="45" t="s">
        <v>595</v>
      </c>
      <c r="U314" s="45" t="s">
        <v>914</v>
      </c>
      <c r="V314" s="45" t="s">
        <v>1147</v>
      </c>
      <c r="W314" s="45" t="s">
        <v>148</v>
      </c>
      <c r="Y314" s="48">
        <v>0</v>
      </c>
      <c r="AB314" s="48">
        <v>264000</v>
      </c>
      <c r="AC314" s="45" t="s">
        <v>2</v>
      </c>
      <c r="AD314" s="45" t="s">
        <v>577</v>
      </c>
      <c r="AE314" s="45" t="s">
        <v>888</v>
      </c>
      <c r="AF314" s="45" t="s">
        <v>1090</v>
      </c>
      <c r="AG314" s="45" t="s">
        <v>63</v>
      </c>
      <c r="AI314" s="48">
        <v>0</v>
      </c>
      <c r="AL314" s="48">
        <v>500000</v>
      </c>
      <c r="AM314" s="45" t="s">
        <v>1</v>
      </c>
      <c r="AN314" s="45" t="s">
        <v>1294</v>
      </c>
      <c r="AO314" s="45" t="s">
        <v>2457</v>
      </c>
      <c r="AP314" s="45" t="s">
        <v>2356</v>
      </c>
      <c r="AQ314" s="45" t="s">
        <v>230</v>
      </c>
      <c r="AS314" s="48">
        <v>9036439.7300000004</v>
      </c>
      <c r="AV314" s="48">
        <v>2525000</v>
      </c>
      <c r="AW314" s="45" t="s">
        <v>1</v>
      </c>
      <c r="AX314" s="45" t="s">
        <v>1347</v>
      </c>
      <c r="AY314" s="45" t="s">
        <v>2766</v>
      </c>
      <c r="AZ314" s="45" t="s">
        <v>2150</v>
      </c>
      <c r="BA314" s="45" t="s">
        <v>145</v>
      </c>
      <c r="BC314" s="48">
        <v>333357.76</v>
      </c>
      <c r="BF314" s="48">
        <v>6081576</v>
      </c>
      <c r="BG314" s="45" t="s">
        <v>1</v>
      </c>
      <c r="BH314" s="45" t="s">
        <v>555</v>
      </c>
      <c r="BI314" s="45" t="s">
        <v>2876</v>
      </c>
      <c r="BJ314" s="45" t="s">
        <v>2088</v>
      </c>
      <c r="BK314" s="45" t="s">
        <v>145</v>
      </c>
      <c r="BM314" s="48">
        <v>0</v>
      </c>
      <c r="BP314" s="48">
        <v>0</v>
      </c>
      <c r="BQ314" s="45" t="s">
        <v>2</v>
      </c>
      <c r="BR314" s="45" t="s">
        <v>1347</v>
      </c>
      <c r="BS314" s="45" t="s">
        <v>1701</v>
      </c>
      <c r="BT314" s="45" t="s">
        <v>1127</v>
      </c>
      <c r="BU314" s="45" t="s">
        <v>360</v>
      </c>
      <c r="BW314" s="48">
        <v>0</v>
      </c>
    </row>
    <row r="315" spans="1:75" x14ac:dyDescent="0.3">
      <c r="A315" s="45" t="s">
        <v>497</v>
      </c>
      <c r="B315" s="45" t="s">
        <v>2866</v>
      </c>
      <c r="C315" s="45" t="s">
        <v>2909</v>
      </c>
      <c r="D315" s="45" t="s">
        <v>58</v>
      </c>
      <c r="E315" s="45" t="s">
        <v>2</v>
      </c>
      <c r="F315" s="45"/>
      <c r="H315" s="1">
        <v>0</v>
      </c>
      <c r="I315" s="2" t="s">
        <v>2</v>
      </c>
      <c r="J315" s="2" t="s">
        <v>609</v>
      </c>
      <c r="K315" s="2" t="s">
        <v>940</v>
      </c>
      <c r="L315" s="45" t="s">
        <v>1173</v>
      </c>
      <c r="M315" s="2" t="s">
        <v>151</v>
      </c>
      <c r="O315" s="48">
        <v>0</v>
      </c>
      <c r="R315" s="48">
        <v>0</v>
      </c>
      <c r="S315" s="45" t="s">
        <v>2</v>
      </c>
      <c r="T315" s="45" t="s">
        <v>596</v>
      </c>
      <c r="U315" s="45" t="s">
        <v>915</v>
      </c>
      <c r="V315" s="45" t="s">
        <v>1111</v>
      </c>
      <c r="W315" s="45" t="s">
        <v>150</v>
      </c>
      <c r="Y315" s="48">
        <v>0</v>
      </c>
      <c r="AB315" s="48">
        <v>11800</v>
      </c>
      <c r="AC315" s="45" t="s">
        <v>2</v>
      </c>
      <c r="AD315" s="45" t="s">
        <v>578</v>
      </c>
      <c r="AE315" s="45" t="s">
        <v>889</v>
      </c>
      <c r="AF315" s="45" t="s">
        <v>1142</v>
      </c>
      <c r="AG315" s="45" t="s">
        <v>132</v>
      </c>
      <c r="AI315" s="48">
        <v>0</v>
      </c>
      <c r="AL315" s="48">
        <v>0</v>
      </c>
      <c r="AM315" s="45" t="s">
        <v>3</v>
      </c>
      <c r="AN315" s="45" t="s">
        <v>1294</v>
      </c>
      <c r="AO315" s="45" t="s">
        <v>875</v>
      </c>
      <c r="AP315" s="45" t="s">
        <v>1145</v>
      </c>
      <c r="AQ315" s="45" t="s">
        <v>124</v>
      </c>
      <c r="AS315" s="48">
        <v>132637.85999999999</v>
      </c>
      <c r="AV315" s="48">
        <v>1300000</v>
      </c>
      <c r="AW315" s="45" t="s">
        <v>3</v>
      </c>
      <c r="AX315" s="45" t="s">
        <v>555</v>
      </c>
      <c r="AY315" s="45" t="s">
        <v>2767</v>
      </c>
      <c r="AZ315" s="45" t="s">
        <v>2151</v>
      </c>
      <c r="BA315" s="45" t="s">
        <v>323</v>
      </c>
      <c r="BC315" s="48">
        <v>8238780.8200000003</v>
      </c>
      <c r="BF315" s="48">
        <v>8186832</v>
      </c>
      <c r="BG315" s="45" t="s">
        <v>1</v>
      </c>
      <c r="BH315" s="45" t="s">
        <v>555</v>
      </c>
      <c r="BI315" s="45" t="s">
        <v>1704</v>
      </c>
      <c r="BJ315" s="45" t="s">
        <v>2088</v>
      </c>
      <c r="BK315" s="45" t="s">
        <v>145</v>
      </c>
      <c r="BM315" s="48">
        <v>296231.78000000003</v>
      </c>
      <c r="BP315" s="48">
        <v>1000000</v>
      </c>
      <c r="BQ315" s="45" t="s">
        <v>1</v>
      </c>
      <c r="BR315" s="45" t="s">
        <v>1347</v>
      </c>
      <c r="BS315" s="45" t="s">
        <v>1700</v>
      </c>
      <c r="BT315" s="45" t="s">
        <v>2084</v>
      </c>
      <c r="BU315" s="45" t="s">
        <v>145</v>
      </c>
      <c r="BW315" s="48">
        <v>0</v>
      </c>
    </row>
    <row r="316" spans="1:75" x14ac:dyDescent="0.3">
      <c r="A316" s="45" t="s">
        <v>497</v>
      </c>
      <c r="B316" s="45" t="s">
        <v>1604</v>
      </c>
      <c r="C316" s="45" t="s">
        <v>2114</v>
      </c>
      <c r="D316" s="45" t="s">
        <v>58</v>
      </c>
      <c r="E316" s="45" t="s">
        <v>2</v>
      </c>
      <c r="F316" s="45"/>
      <c r="H316" s="1">
        <v>0</v>
      </c>
      <c r="I316" s="2" t="s">
        <v>2</v>
      </c>
      <c r="J316" s="2" t="s">
        <v>609</v>
      </c>
      <c r="K316" s="2" t="s">
        <v>941</v>
      </c>
      <c r="L316" s="45" t="s">
        <v>1122</v>
      </c>
      <c r="M316" s="2" t="s">
        <v>164</v>
      </c>
      <c r="O316" s="48">
        <v>0</v>
      </c>
      <c r="R316" s="48">
        <v>284927</v>
      </c>
      <c r="S316" s="45" t="s">
        <v>2</v>
      </c>
      <c r="T316" s="45" t="s">
        <v>597</v>
      </c>
      <c r="U316" s="45" t="s">
        <v>916</v>
      </c>
      <c r="V316" s="45" t="s">
        <v>1111</v>
      </c>
      <c r="W316" s="45" t="s">
        <v>151</v>
      </c>
      <c r="Y316" s="48">
        <v>0</v>
      </c>
      <c r="AB316" s="48">
        <v>1500000</v>
      </c>
      <c r="AC316" s="45" t="s">
        <v>1</v>
      </c>
      <c r="AD316" s="45" t="s">
        <v>578</v>
      </c>
      <c r="AE316" s="45" t="s">
        <v>2560</v>
      </c>
      <c r="AF316" s="45" t="s">
        <v>145</v>
      </c>
      <c r="AG316" s="45" t="s">
        <v>145</v>
      </c>
      <c r="AI316" s="48">
        <v>0</v>
      </c>
      <c r="AL316" s="48">
        <v>0</v>
      </c>
      <c r="AM316" s="45" t="s">
        <v>1</v>
      </c>
      <c r="AN316" s="45" t="s">
        <v>565</v>
      </c>
      <c r="AO316" s="45" t="s">
        <v>2458</v>
      </c>
      <c r="AP316" s="45" t="s">
        <v>2357</v>
      </c>
      <c r="AQ316" s="45" t="s">
        <v>123</v>
      </c>
      <c r="AS316" s="48">
        <v>4048.81</v>
      </c>
      <c r="AV316" s="48">
        <v>2000000</v>
      </c>
      <c r="AW316" s="45" t="s">
        <v>2</v>
      </c>
      <c r="AX316" s="45" t="s">
        <v>555</v>
      </c>
      <c r="AY316" s="45" t="s">
        <v>1702</v>
      </c>
      <c r="AZ316" s="45" t="s">
        <v>2155</v>
      </c>
      <c r="BA316" s="45" t="s">
        <v>324</v>
      </c>
      <c r="BC316" s="48">
        <v>120920.13</v>
      </c>
      <c r="BF316" s="48">
        <v>0</v>
      </c>
      <c r="BG316" s="45" t="s">
        <v>1</v>
      </c>
      <c r="BH316" s="45" t="s">
        <v>555</v>
      </c>
      <c r="BI316" s="45" t="s">
        <v>1705</v>
      </c>
      <c r="BJ316" s="45" t="s">
        <v>145</v>
      </c>
      <c r="BK316" s="45" t="s">
        <v>145</v>
      </c>
      <c r="BM316" s="48">
        <v>9846162.8800000008</v>
      </c>
      <c r="BP316" s="48">
        <v>176228.06</v>
      </c>
      <c r="BQ316" s="45" t="s">
        <v>1</v>
      </c>
      <c r="BR316" s="45" t="s">
        <v>555</v>
      </c>
      <c r="BS316" s="45" t="s">
        <v>1702</v>
      </c>
      <c r="BT316" s="45" t="s">
        <v>2346</v>
      </c>
      <c r="BU316" s="45" t="s">
        <v>324</v>
      </c>
      <c r="BW316" s="48">
        <v>365861.26</v>
      </c>
    </row>
    <row r="317" spans="1:75" x14ac:dyDescent="0.3">
      <c r="A317" s="45" t="s">
        <v>497</v>
      </c>
      <c r="B317" s="45" t="s">
        <v>1605</v>
      </c>
      <c r="C317" s="45" t="s">
        <v>2115</v>
      </c>
      <c r="D317" s="45" t="s">
        <v>58</v>
      </c>
      <c r="E317" s="45" t="s">
        <v>2</v>
      </c>
      <c r="F317" s="45"/>
      <c r="H317" s="1">
        <v>1200967</v>
      </c>
      <c r="I317" s="2" t="s">
        <v>2</v>
      </c>
      <c r="J317" s="2" t="s">
        <v>610</v>
      </c>
      <c r="K317" s="2" t="s">
        <v>942</v>
      </c>
      <c r="L317" s="45" t="s">
        <v>1174</v>
      </c>
      <c r="M317" s="2" t="s">
        <v>165</v>
      </c>
      <c r="O317" s="48">
        <v>0</v>
      </c>
      <c r="R317" s="48">
        <v>0</v>
      </c>
      <c r="S317" s="45" t="s">
        <v>3</v>
      </c>
      <c r="T317" s="45" t="s">
        <v>597</v>
      </c>
      <c r="U317" s="45" t="s">
        <v>916</v>
      </c>
      <c r="V317" s="45" t="s">
        <v>1165</v>
      </c>
      <c r="W317" s="45" t="s">
        <v>151</v>
      </c>
      <c r="Y317" s="48">
        <v>0</v>
      </c>
      <c r="AB317" s="48">
        <v>72206</v>
      </c>
      <c r="AC317" s="45" t="s">
        <v>2</v>
      </c>
      <c r="AD317" s="45" t="s">
        <v>579</v>
      </c>
      <c r="AE317" s="45" t="s">
        <v>1784</v>
      </c>
      <c r="AF317" s="45" t="s">
        <v>2181</v>
      </c>
      <c r="AG317" s="45" t="s">
        <v>265</v>
      </c>
      <c r="AI317" s="48">
        <v>0</v>
      </c>
      <c r="AL317" s="48">
        <v>0</v>
      </c>
      <c r="AM317" s="45" t="s">
        <v>2</v>
      </c>
      <c r="AN317" s="45" t="s">
        <v>565</v>
      </c>
      <c r="AO317" s="45" t="s">
        <v>874</v>
      </c>
      <c r="AP317" s="45" t="s">
        <v>1144</v>
      </c>
      <c r="AQ317" s="45" t="s">
        <v>123</v>
      </c>
      <c r="AS317" s="48">
        <v>0</v>
      </c>
      <c r="AV317" s="48">
        <v>0</v>
      </c>
      <c r="AW317" s="45" t="s">
        <v>3</v>
      </c>
      <c r="AX317" s="45" t="s">
        <v>555</v>
      </c>
      <c r="AY317" s="45" t="s">
        <v>862</v>
      </c>
      <c r="AZ317" s="45" t="s">
        <v>1138</v>
      </c>
      <c r="BA317" s="45" t="s">
        <v>47</v>
      </c>
      <c r="BC317" s="48">
        <v>0</v>
      </c>
      <c r="BF317" s="48">
        <v>2000000</v>
      </c>
      <c r="BG317" s="45" t="s">
        <v>2</v>
      </c>
      <c r="BH317" s="45" t="s">
        <v>556</v>
      </c>
      <c r="BI317" s="45" t="s">
        <v>1715</v>
      </c>
      <c r="BJ317" s="45" t="s">
        <v>1139</v>
      </c>
      <c r="BK317" s="45" t="s">
        <v>106</v>
      </c>
      <c r="BM317" s="48">
        <v>0</v>
      </c>
      <c r="BP317" s="48">
        <v>46992.69</v>
      </c>
      <c r="BQ317" s="45" t="s">
        <v>3</v>
      </c>
      <c r="BR317" s="45" t="s">
        <v>555</v>
      </c>
      <c r="BS317" s="45" t="s">
        <v>1707</v>
      </c>
      <c r="BT317" s="45" t="s">
        <v>2151</v>
      </c>
      <c r="BU317" s="45" t="s">
        <v>323</v>
      </c>
      <c r="BW317" s="48">
        <v>6959130.2000000002</v>
      </c>
    </row>
    <row r="318" spans="1:75" x14ac:dyDescent="0.3">
      <c r="A318" s="45" t="s">
        <v>497</v>
      </c>
      <c r="B318" s="45" t="s">
        <v>767</v>
      </c>
      <c r="C318" s="45" t="s">
        <v>1085</v>
      </c>
      <c r="D318" s="45" t="s">
        <v>60</v>
      </c>
      <c r="E318" s="45" t="s">
        <v>2</v>
      </c>
      <c r="F318" s="45"/>
      <c r="H318" s="1">
        <v>0</v>
      </c>
      <c r="I318" s="2" t="s">
        <v>2</v>
      </c>
      <c r="J318" s="2" t="s">
        <v>611</v>
      </c>
      <c r="K318" s="2" t="s">
        <v>943</v>
      </c>
      <c r="L318" s="45" t="s">
        <v>1175</v>
      </c>
      <c r="M318" s="2" t="s">
        <v>166</v>
      </c>
      <c r="O318" s="48">
        <v>0</v>
      </c>
      <c r="R318" s="48">
        <v>800000</v>
      </c>
      <c r="S318" s="45" t="s">
        <v>2</v>
      </c>
      <c r="T318" s="45" t="s">
        <v>598</v>
      </c>
      <c r="U318" s="45" t="s">
        <v>917</v>
      </c>
      <c r="V318" s="45" t="s">
        <v>1166</v>
      </c>
      <c r="W318" s="45" t="s">
        <v>152</v>
      </c>
      <c r="Y318" s="48">
        <v>0</v>
      </c>
      <c r="AB318" s="48">
        <v>1000000</v>
      </c>
      <c r="AC318" s="45" t="s">
        <v>2</v>
      </c>
      <c r="AD318" s="45" t="s">
        <v>579</v>
      </c>
      <c r="AE318" s="45" t="s">
        <v>890</v>
      </c>
      <c r="AF318" s="45" t="s">
        <v>1154</v>
      </c>
      <c r="AG318" s="45" t="s">
        <v>133</v>
      </c>
      <c r="AI318" s="48">
        <v>0</v>
      </c>
      <c r="AL318" s="48">
        <v>563051</v>
      </c>
      <c r="AM318" s="45" t="s">
        <v>2</v>
      </c>
      <c r="AN318" s="45" t="s">
        <v>1367</v>
      </c>
      <c r="AO318" s="45" t="s">
        <v>1761</v>
      </c>
      <c r="AP318" s="45" t="s">
        <v>2173</v>
      </c>
      <c r="AQ318" s="45" t="s">
        <v>231</v>
      </c>
      <c r="AS318" s="48">
        <v>0</v>
      </c>
      <c r="AV318" s="48">
        <v>0</v>
      </c>
      <c r="AW318" s="45" t="s">
        <v>2</v>
      </c>
      <c r="AX318" s="45" t="s">
        <v>555</v>
      </c>
      <c r="AY318" s="45" t="s">
        <v>860</v>
      </c>
      <c r="AZ318" s="45" t="s">
        <v>1136</v>
      </c>
      <c r="BA318" s="45" t="s">
        <v>47</v>
      </c>
      <c r="BC318" s="48">
        <v>0</v>
      </c>
      <c r="BF318" s="48">
        <v>730000</v>
      </c>
      <c r="BG318" s="45" t="s">
        <v>2</v>
      </c>
      <c r="BH318" s="45" t="s">
        <v>579</v>
      </c>
      <c r="BI318" s="45" t="s">
        <v>1716</v>
      </c>
      <c r="BJ318" s="45" t="s">
        <v>1154</v>
      </c>
      <c r="BK318" s="45" t="s">
        <v>326</v>
      </c>
      <c r="BM318" s="48">
        <v>0</v>
      </c>
      <c r="BP318" s="48">
        <v>192177.63</v>
      </c>
      <c r="BQ318" s="45" t="s">
        <v>3</v>
      </c>
      <c r="BR318" s="45" t="s">
        <v>555</v>
      </c>
      <c r="BS318" s="45" t="s">
        <v>1708</v>
      </c>
      <c r="BT318" s="45" t="s">
        <v>2152</v>
      </c>
      <c r="BU318" s="45" t="s">
        <v>129</v>
      </c>
      <c r="BW318" s="48">
        <v>0</v>
      </c>
    </row>
    <row r="319" spans="1:75" x14ac:dyDescent="0.3">
      <c r="A319" s="45" t="s">
        <v>1307</v>
      </c>
      <c r="B319" s="45" t="s">
        <v>1606</v>
      </c>
      <c r="C319" s="45" t="s">
        <v>1233</v>
      </c>
      <c r="D319" s="45" t="s">
        <v>119</v>
      </c>
      <c r="E319" s="45" t="s">
        <v>1</v>
      </c>
      <c r="F319" s="45"/>
      <c r="H319" s="1">
        <v>414921</v>
      </c>
      <c r="I319" s="2" t="s">
        <v>2</v>
      </c>
      <c r="J319" s="2" t="s">
        <v>612</v>
      </c>
      <c r="K319" s="2" t="s">
        <v>944</v>
      </c>
      <c r="L319" s="45" t="s">
        <v>1111</v>
      </c>
      <c r="M319" s="2" t="s">
        <v>167</v>
      </c>
      <c r="O319" s="48">
        <v>231754.7672</v>
      </c>
      <c r="R319" s="48">
        <v>0</v>
      </c>
      <c r="S319" s="45" t="s">
        <v>2</v>
      </c>
      <c r="T319" s="45" t="s">
        <v>599</v>
      </c>
      <c r="U319" s="45" t="s">
        <v>918</v>
      </c>
      <c r="V319" s="45" t="s">
        <v>1167</v>
      </c>
      <c r="W319" s="45" t="s">
        <v>153</v>
      </c>
      <c r="Y319" s="48">
        <v>0</v>
      </c>
      <c r="AB319" s="48">
        <v>10702</v>
      </c>
      <c r="AC319" s="45" t="s">
        <v>1</v>
      </c>
      <c r="AD319" s="45" t="s">
        <v>580</v>
      </c>
      <c r="AE319" s="45" t="s">
        <v>1787</v>
      </c>
      <c r="AF319" s="45" t="s">
        <v>1256</v>
      </c>
      <c r="AG319" s="45" t="s">
        <v>266</v>
      </c>
      <c r="AI319" s="48">
        <v>0</v>
      </c>
      <c r="AL319" s="48">
        <v>2567000</v>
      </c>
      <c r="AM319" s="45" t="s">
        <v>2</v>
      </c>
      <c r="AN319" s="45" t="s">
        <v>1367</v>
      </c>
      <c r="AO319" s="45" t="s">
        <v>877</v>
      </c>
      <c r="AP319" s="45" t="s">
        <v>1144</v>
      </c>
      <c r="AQ319" s="45" t="s">
        <v>126</v>
      </c>
      <c r="AS319" s="48">
        <v>0</v>
      </c>
      <c r="AV319" s="48">
        <v>0</v>
      </c>
      <c r="AW319" s="45" t="s">
        <v>2</v>
      </c>
      <c r="AX319" s="45" t="s">
        <v>555</v>
      </c>
      <c r="AY319" s="45" t="s">
        <v>2549</v>
      </c>
      <c r="AZ319" s="45" t="s">
        <v>1137</v>
      </c>
      <c r="BA319" s="45" t="s">
        <v>84</v>
      </c>
      <c r="BC319" s="48">
        <v>0</v>
      </c>
      <c r="BF319" s="48">
        <v>800000</v>
      </c>
      <c r="BG319" s="45" t="s">
        <v>2</v>
      </c>
      <c r="BH319" s="45" t="s">
        <v>2633</v>
      </c>
      <c r="BI319" s="45" t="s">
        <v>1717</v>
      </c>
      <c r="BJ319" s="45" t="s">
        <v>1139</v>
      </c>
      <c r="BK319" s="45" t="s">
        <v>117</v>
      </c>
      <c r="BM319" s="48">
        <v>0</v>
      </c>
      <c r="BP319" s="48">
        <v>97490.03</v>
      </c>
      <c r="BQ319" s="45" t="s">
        <v>2</v>
      </c>
      <c r="BR319" s="45" t="s">
        <v>555</v>
      </c>
      <c r="BS319" s="45" t="s">
        <v>1711</v>
      </c>
      <c r="BT319" s="45" t="s">
        <v>2155</v>
      </c>
      <c r="BU319" s="45" t="s">
        <v>325</v>
      </c>
      <c r="BW319" s="48">
        <v>0</v>
      </c>
    </row>
    <row r="320" spans="1:75" x14ac:dyDescent="0.3">
      <c r="A320" s="45" t="s">
        <v>1307</v>
      </c>
      <c r="B320" s="45" t="s">
        <v>1606</v>
      </c>
      <c r="C320" s="45" t="s">
        <v>2362</v>
      </c>
      <c r="D320" s="45" t="s">
        <v>119</v>
      </c>
      <c r="E320" s="45" t="s">
        <v>1</v>
      </c>
      <c r="F320" s="45"/>
      <c r="H320" s="1">
        <v>10000000</v>
      </c>
      <c r="I320" s="2" t="s">
        <v>2</v>
      </c>
      <c r="J320" s="2" t="s">
        <v>613</v>
      </c>
      <c r="K320" s="2" t="s">
        <v>945</v>
      </c>
      <c r="L320" s="45" t="s">
        <v>1176</v>
      </c>
      <c r="M320" s="2" t="s">
        <v>156</v>
      </c>
      <c r="O320" s="48">
        <v>21315.877</v>
      </c>
      <c r="R320" s="48">
        <v>0</v>
      </c>
      <c r="S320" s="45" t="s">
        <v>2</v>
      </c>
      <c r="T320" s="45" t="s">
        <v>600</v>
      </c>
      <c r="U320" s="45" t="s">
        <v>919</v>
      </c>
      <c r="V320" s="45" t="s">
        <v>1122</v>
      </c>
      <c r="W320" s="45" t="s">
        <v>154</v>
      </c>
      <c r="Y320" s="48">
        <v>127906.9276</v>
      </c>
      <c r="AB320" s="48">
        <v>2872546</v>
      </c>
      <c r="AC320" s="45" t="s">
        <v>1</v>
      </c>
      <c r="AD320" s="45" t="s">
        <v>580</v>
      </c>
      <c r="AE320" s="45" t="s">
        <v>1788</v>
      </c>
      <c r="AF320" s="45" t="s">
        <v>1256</v>
      </c>
      <c r="AG320" s="45" t="s">
        <v>267</v>
      </c>
      <c r="AI320" s="48">
        <v>86851.460500000001</v>
      </c>
      <c r="AL320" s="48">
        <v>112997</v>
      </c>
      <c r="AM320" s="45" t="s">
        <v>2</v>
      </c>
      <c r="AN320" s="45" t="s">
        <v>1367</v>
      </c>
      <c r="AO320" s="45" t="s">
        <v>1765</v>
      </c>
      <c r="AP320" s="45" t="s">
        <v>1144</v>
      </c>
      <c r="AQ320" s="45" t="s">
        <v>259</v>
      </c>
      <c r="AS320" s="48">
        <v>0</v>
      </c>
      <c r="AV320" s="48">
        <v>0</v>
      </c>
      <c r="AW320" s="45" t="s">
        <v>2</v>
      </c>
      <c r="AX320" s="45" t="s">
        <v>555</v>
      </c>
      <c r="AY320" s="45" t="s">
        <v>861</v>
      </c>
      <c r="AZ320" s="45" t="s">
        <v>1137</v>
      </c>
      <c r="BA320" s="45" t="s">
        <v>116</v>
      </c>
      <c r="BC320" s="48">
        <v>0</v>
      </c>
      <c r="BF320" s="48">
        <v>5000000</v>
      </c>
      <c r="BG320" s="45" t="s">
        <v>2</v>
      </c>
      <c r="BH320" s="45" t="s">
        <v>2633</v>
      </c>
      <c r="BI320" s="45" t="s">
        <v>2877</v>
      </c>
      <c r="BJ320" s="45" t="s">
        <v>2158</v>
      </c>
      <c r="BK320" s="45" t="s">
        <v>361</v>
      </c>
      <c r="BM320" s="48">
        <v>0</v>
      </c>
      <c r="BP320" s="48">
        <v>5100000</v>
      </c>
      <c r="BQ320" s="45" t="s">
        <v>2</v>
      </c>
      <c r="BR320" s="45" t="s">
        <v>555</v>
      </c>
      <c r="BS320" s="45" t="s">
        <v>1712</v>
      </c>
      <c r="BT320" s="45" t="s">
        <v>2156</v>
      </c>
      <c r="BU320" s="45" t="s">
        <v>360</v>
      </c>
      <c r="BW320" s="48">
        <v>0</v>
      </c>
    </row>
    <row r="321" spans="1:75" x14ac:dyDescent="0.3">
      <c r="A321" s="45" t="s">
        <v>1307</v>
      </c>
      <c r="B321" s="45" t="s">
        <v>1606</v>
      </c>
      <c r="C321" s="45" t="s">
        <v>2352</v>
      </c>
      <c r="D321" s="45" t="s">
        <v>119</v>
      </c>
      <c r="E321" s="45" t="s">
        <v>1</v>
      </c>
      <c r="F321" s="45"/>
      <c r="H321" s="1">
        <v>0</v>
      </c>
      <c r="I321" s="2" t="s">
        <v>2</v>
      </c>
      <c r="J321" s="2" t="s">
        <v>613</v>
      </c>
      <c r="K321" s="2" t="s">
        <v>946</v>
      </c>
      <c r="L321" s="45" t="s">
        <v>1174</v>
      </c>
      <c r="M321" s="2" t="s">
        <v>151</v>
      </c>
      <c r="O321" s="48">
        <v>63634.428999999996</v>
      </c>
      <c r="R321" s="48">
        <v>0</v>
      </c>
      <c r="S321" s="45" t="s">
        <v>2</v>
      </c>
      <c r="T321" s="45" t="s">
        <v>600</v>
      </c>
      <c r="U321" s="45" t="s">
        <v>920</v>
      </c>
      <c r="V321" s="45" t="s">
        <v>1168</v>
      </c>
      <c r="W321" s="45" t="s">
        <v>155</v>
      </c>
      <c r="Y321" s="48">
        <v>0</v>
      </c>
      <c r="AB321" s="48">
        <v>4545812</v>
      </c>
      <c r="AC321" s="45" t="s">
        <v>1</v>
      </c>
      <c r="AD321" s="45" t="s">
        <v>580</v>
      </c>
      <c r="AE321" s="45" t="s">
        <v>1789</v>
      </c>
      <c r="AF321" s="45" t="s">
        <v>1256</v>
      </c>
      <c r="AG321" s="45" t="s">
        <v>133</v>
      </c>
      <c r="AI321" s="48">
        <v>116134.9393</v>
      </c>
      <c r="AL321" s="48">
        <v>2583347</v>
      </c>
      <c r="AM321" s="45" t="s">
        <v>1</v>
      </c>
      <c r="AN321" s="45" t="s">
        <v>2637</v>
      </c>
      <c r="AO321" s="45" t="s">
        <v>2552</v>
      </c>
      <c r="AP321" s="45" t="s">
        <v>2390</v>
      </c>
      <c r="AQ321" s="45" t="s">
        <v>231</v>
      </c>
      <c r="AS321" s="48">
        <v>3876.2374</v>
      </c>
      <c r="AV321" s="48">
        <v>0</v>
      </c>
      <c r="AW321" s="45" t="s">
        <v>2</v>
      </c>
      <c r="AX321" s="45" t="s">
        <v>555</v>
      </c>
      <c r="AY321" s="45" t="s">
        <v>1711</v>
      </c>
      <c r="AZ321" s="45" t="s">
        <v>2155</v>
      </c>
      <c r="BA321" s="45" t="s">
        <v>325</v>
      </c>
      <c r="BC321" s="48">
        <v>4.0000000000000001E-3</v>
      </c>
      <c r="BF321" s="48">
        <v>287147</v>
      </c>
      <c r="BG321" s="45" t="s">
        <v>1</v>
      </c>
      <c r="BH321" s="45" t="s">
        <v>2635</v>
      </c>
      <c r="BI321" s="45" t="s">
        <v>865</v>
      </c>
      <c r="BJ321" s="45" t="s">
        <v>1253</v>
      </c>
      <c r="BK321" s="45" t="s">
        <v>118</v>
      </c>
      <c r="BM321" s="48">
        <v>0</v>
      </c>
      <c r="BP321" s="48">
        <v>5800000</v>
      </c>
      <c r="BQ321" s="45" t="s">
        <v>2</v>
      </c>
      <c r="BR321" s="45" t="s">
        <v>555</v>
      </c>
      <c r="BS321" s="45" t="s">
        <v>1713</v>
      </c>
      <c r="BT321" s="45" t="s">
        <v>2156</v>
      </c>
      <c r="BU321" s="45" t="s">
        <v>187</v>
      </c>
      <c r="BW321" s="48">
        <v>0</v>
      </c>
    </row>
    <row r="322" spans="1:75" x14ac:dyDescent="0.3">
      <c r="A322" s="45" t="s">
        <v>489</v>
      </c>
      <c r="B322" s="45" t="s">
        <v>1607</v>
      </c>
      <c r="C322" s="45" t="s">
        <v>2364</v>
      </c>
      <c r="D322" s="45" t="s">
        <v>48</v>
      </c>
      <c r="E322" s="45" t="s">
        <v>1</v>
      </c>
      <c r="F322" s="45"/>
      <c r="H322" s="1">
        <v>521929</v>
      </c>
      <c r="I322" s="2" t="s">
        <v>2</v>
      </c>
      <c r="J322" s="2" t="s">
        <v>614</v>
      </c>
      <c r="K322" s="2" t="s">
        <v>947</v>
      </c>
      <c r="L322" s="45" t="s">
        <v>1172</v>
      </c>
      <c r="M322" s="2" t="s">
        <v>168</v>
      </c>
      <c r="O322" s="48">
        <v>1230205.2749999999</v>
      </c>
      <c r="R322" s="48">
        <v>0</v>
      </c>
      <c r="S322" s="45" t="s">
        <v>2</v>
      </c>
      <c r="T322" s="45" t="s">
        <v>600</v>
      </c>
      <c r="U322" s="45" t="s">
        <v>921</v>
      </c>
      <c r="V322" s="45" t="s">
        <v>1106</v>
      </c>
      <c r="W322" s="45" t="s">
        <v>156</v>
      </c>
      <c r="Y322" s="48">
        <v>-4925.4049999999997</v>
      </c>
      <c r="AB322" s="48">
        <v>3454381</v>
      </c>
      <c r="AC322" s="45" t="s">
        <v>1</v>
      </c>
      <c r="AD322" s="45" t="s">
        <v>580</v>
      </c>
      <c r="AE322" s="45" t="s">
        <v>1790</v>
      </c>
      <c r="AF322" s="45" t="s">
        <v>1256</v>
      </c>
      <c r="AG322" s="45" t="s">
        <v>197</v>
      </c>
      <c r="AI322" s="48">
        <v>-155</v>
      </c>
      <c r="AL322" s="48">
        <v>278752</v>
      </c>
      <c r="AM322" s="45" t="s">
        <v>1</v>
      </c>
      <c r="AN322" s="45" t="s">
        <v>2637</v>
      </c>
      <c r="AO322" s="45" t="s">
        <v>2553</v>
      </c>
      <c r="AP322" s="45" t="s">
        <v>2390</v>
      </c>
      <c r="AQ322" s="45" t="s">
        <v>125</v>
      </c>
      <c r="AS322" s="48">
        <v>0</v>
      </c>
      <c r="AV322" s="48">
        <v>0</v>
      </c>
      <c r="AW322" s="45" t="s">
        <v>1</v>
      </c>
      <c r="AX322" s="45" t="s">
        <v>555</v>
      </c>
      <c r="AY322" s="45" t="s">
        <v>1705</v>
      </c>
      <c r="AZ322" s="45" t="s">
        <v>2095</v>
      </c>
      <c r="BA322" s="45" t="s">
        <v>145</v>
      </c>
      <c r="BC322" s="48">
        <v>0</v>
      </c>
      <c r="BF322" s="48">
        <v>490000</v>
      </c>
      <c r="BG322" s="45" t="s">
        <v>1</v>
      </c>
      <c r="BH322" s="45" t="s">
        <v>2635</v>
      </c>
      <c r="BI322" s="45" t="s">
        <v>1719</v>
      </c>
      <c r="BJ322" s="45" t="s">
        <v>2383</v>
      </c>
      <c r="BK322" s="45" t="s">
        <v>118</v>
      </c>
      <c r="BM322" s="48">
        <v>0</v>
      </c>
      <c r="BP322" s="48">
        <v>2081576</v>
      </c>
      <c r="BQ322" s="45" t="s">
        <v>2</v>
      </c>
      <c r="BR322" s="45" t="s">
        <v>555</v>
      </c>
      <c r="BS322" s="45" t="s">
        <v>1714</v>
      </c>
      <c r="BT322" s="45" t="s">
        <v>2157</v>
      </c>
      <c r="BU322" s="45" t="s">
        <v>232</v>
      </c>
      <c r="BW322" s="48">
        <v>0</v>
      </c>
    </row>
    <row r="323" spans="1:75" x14ac:dyDescent="0.3">
      <c r="A323" s="45" t="s">
        <v>489</v>
      </c>
      <c r="B323" s="45" t="s">
        <v>1607</v>
      </c>
      <c r="C323" s="45" t="s">
        <v>2365</v>
      </c>
      <c r="D323" s="45" t="s">
        <v>48</v>
      </c>
      <c r="E323" s="45" t="s">
        <v>1</v>
      </c>
      <c r="F323" s="45"/>
      <c r="H323" s="1">
        <v>1147751</v>
      </c>
      <c r="I323" s="2" t="s">
        <v>2</v>
      </c>
      <c r="J323" s="2" t="s">
        <v>615</v>
      </c>
      <c r="K323" s="2" t="s">
        <v>948</v>
      </c>
      <c r="L323" s="45" t="s">
        <v>1177</v>
      </c>
      <c r="M323" s="2" t="s">
        <v>151</v>
      </c>
      <c r="O323" s="48">
        <v>2078924.29</v>
      </c>
      <c r="R323" s="48">
        <v>0</v>
      </c>
      <c r="S323" s="45" t="s">
        <v>2</v>
      </c>
      <c r="T323" s="45" t="s">
        <v>600</v>
      </c>
      <c r="U323" s="45" t="s">
        <v>922</v>
      </c>
      <c r="V323" s="45" t="s">
        <v>1100</v>
      </c>
      <c r="W323" s="45" t="s">
        <v>156</v>
      </c>
      <c r="Y323" s="48">
        <v>655642.31999999995</v>
      </c>
      <c r="AB323" s="48">
        <v>11000000</v>
      </c>
      <c r="AC323" s="45" t="s">
        <v>2</v>
      </c>
      <c r="AD323" s="45" t="s">
        <v>580</v>
      </c>
      <c r="AE323" s="45" t="s">
        <v>1792</v>
      </c>
      <c r="AF323" s="45" t="s">
        <v>1155</v>
      </c>
      <c r="AG323" s="45" t="s">
        <v>267</v>
      </c>
      <c r="AI323" s="48">
        <v>1736648.595</v>
      </c>
      <c r="AL323" s="48">
        <v>0</v>
      </c>
      <c r="AM323" s="45" t="s">
        <v>2</v>
      </c>
      <c r="AN323" s="45" t="s">
        <v>2637</v>
      </c>
      <c r="AO323" s="45" t="s">
        <v>876</v>
      </c>
      <c r="AP323" s="45" t="s">
        <v>1146</v>
      </c>
      <c r="AQ323" s="45" t="s">
        <v>125</v>
      </c>
      <c r="AS323" s="48">
        <v>1513416.15</v>
      </c>
      <c r="AV323" s="48">
        <v>5800000</v>
      </c>
      <c r="AW323" s="45" t="s">
        <v>1</v>
      </c>
      <c r="AX323" s="45" t="s">
        <v>555</v>
      </c>
      <c r="AY323" s="45" t="s">
        <v>1713</v>
      </c>
      <c r="AZ323" s="45" t="s">
        <v>2150</v>
      </c>
      <c r="BA323" s="45" t="s">
        <v>145</v>
      </c>
      <c r="BC323" s="48">
        <v>4074791.8250000002</v>
      </c>
      <c r="BF323" s="48">
        <v>1725000</v>
      </c>
      <c r="BG323" s="45" t="s">
        <v>1</v>
      </c>
      <c r="BH323" s="45" t="s">
        <v>2635</v>
      </c>
      <c r="BI323" s="45" t="s">
        <v>1719</v>
      </c>
      <c r="BJ323" s="45" t="s">
        <v>2384</v>
      </c>
      <c r="BK323" s="45" t="s">
        <v>327</v>
      </c>
      <c r="BM323" s="48">
        <v>21691320.640000001</v>
      </c>
      <c r="BP323" s="48">
        <v>0</v>
      </c>
      <c r="BQ323" s="45" t="s">
        <v>2</v>
      </c>
      <c r="BR323" s="45" t="s">
        <v>555</v>
      </c>
      <c r="BS323" s="45" t="s">
        <v>1702</v>
      </c>
      <c r="BT323" s="45" t="s">
        <v>2155</v>
      </c>
      <c r="BU323" s="45" t="s">
        <v>324</v>
      </c>
      <c r="BW323" s="48">
        <v>5182179.29</v>
      </c>
    </row>
    <row r="324" spans="1:75" x14ac:dyDescent="0.3">
      <c r="A324" s="45" t="s">
        <v>489</v>
      </c>
      <c r="B324" s="45" t="s">
        <v>1607</v>
      </c>
      <c r="C324" s="45" t="s">
        <v>2120</v>
      </c>
      <c r="D324" s="45" t="s">
        <v>48</v>
      </c>
      <c r="E324" s="45" t="s">
        <v>2</v>
      </c>
      <c r="F324" s="45"/>
      <c r="H324" s="1">
        <v>0</v>
      </c>
      <c r="I324" s="2" t="s">
        <v>2</v>
      </c>
      <c r="J324" s="2" t="s">
        <v>616</v>
      </c>
      <c r="K324" s="2" t="s">
        <v>949</v>
      </c>
      <c r="L324" s="45" t="s">
        <v>1178</v>
      </c>
      <c r="M324" s="2" t="s">
        <v>169</v>
      </c>
      <c r="O324" s="48">
        <v>0</v>
      </c>
      <c r="R324" s="48">
        <v>6950000</v>
      </c>
      <c r="S324" s="45" t="s">
        <v>1</v>
      </c>
      <c r="T324" s="45" t="s">
        <v>601</v>
      </c>
      <c r="U324" s="45" t="s">
        <v>923</v>
      </c>
      <c r="V324" s="45" t="s">
        <v>1246</v>
      </c>
      <c r="W324" s="45" t="s">
        <v>150</v>
      </c>
      <c r="Y324" s="48">
        <v>0</v>
      </c>
      <c r="AB324" s="48">
        <v>3981085</v>
      </c>
      <c r="AC324" s="45" t="s">
        <v>1</v>
      </c>
      <c r="AD324" s="45" t="s">
        <v>2506</v>
      </c>
      <c r="AE324" s="45" t="s">
        <v>1786</v>
      </c>
      <c r="AF324" s="45" t="s">
        <v>1256</v>
      </c>
      <c r="AG324" s="45" t="s">
        <v>265</v>
      </c>
      <c r="AI324" s="48">
        <v>0</v>
      </c>
      <c r="AL324" s="48">
        <v>0</v>
      </c>
      <c r="AM324" s="45" t="s">
        <v>1</v>
      </c>
      <c r="AN324" s="45" t="s">
        <v>2635</v>
      </c>
      <c r="AO324" s="45" t="s">
        <v>2556</v>
      </c>
      <c r="AP324" s="45" t="s">
        <v>2084</v>
      </c>
      <c r="AQ324" s="45" t="s">
        <v>145</v>
      </c>
      <c r="AS324" s="48">
        <v>0</v>
      </c>
      <c r="AV324" s="48">
        <v>5100000</v>
      </c>
      <c r="AW324" s="45" t="s">
        <v>1</v>
      </c>
      <c r="AX324" s="45" t="s">
        <v>555</v>
      </c>
      <c r="AY324" s="45" t="s">
        <v>1712</v>
      </c>
      <c r="AZ324" s="45" t="s">
        <v>2150</v>
      </c>
      <c r="BA324" s="45" t="s">
        <v>145</v>
      </c>
      <c r="BC324" s="48">
        <v>0</v>
      </c>
      <c r="BF324" s="48">
        <v>494855</v>
      </c>
      <c r="BG324" s="45" t="s">
        <v>2</v>
      </c>
      <c r="BH324" s="45" t="s">
        <v>2635</v>
      </c>
      <c r="BI324" s="45" t="s">
        <v>1746</v>
      </c>
      <c r="BJ324" s="45" t="s">
        <v>2169</v>
      </c>
      <c r="BK324" s="45" t="s">
        <v>254</v>
      </c>
      <c r="BM324" s="48">
        <v>1132186.23</v>
      </c>
      <c r="BP324" s="48">
        <v>0</v>
      </c>
      <c r="BQ324" s="45" t="s">
        <v>1</v>
      </c>
      <c r="BR324" s="45" t="s">
        <v>555</v>
      </c>
      <c r="BS324" s="45" t="s">
        <v>1703</v>
      </c>
      <c r="BT324" s="45" t="s">
        <v>2150</v>
      </c>
      <c r="BU324" s="45" t="s">
        <v>145</v>
      </c>
      <c r="BW324" s="48">
        <v>10846560.27</v>
      </c>
    </row>
    <row r="325" spans="1:75" x14ac:dyDescent="0.3">
      <c r="A325" s="45" t="s">
        <v>2623</v>
      </c>
      <c r="B325" s="45" t="s">
        <v>768</v>
      </c>
      <c r="C325" s="45" t="s">
        <v>1095</v>
      </c>
      <c r="D325" s="45" t="s">
        <v>62</v>
      </c>
      <c r="E325" s="45" t="s">
        <v>2</v>
      </c>
      <c r="F325" s="45"/>
      <c r="H325" s="1">
        <v>0</v>
      </c>
      <c r="I325" s="2" t="s">
        <v>2</v>
      </c>
      <c r="J325" s="2" t="s">
        <v>617</v>
      </c>
      <c r="K325" s="2" t="s">
        <v>950</v>
      </c>
      <c r="L325" s="45" t="s">
        <v>1172</v>
      </c>
      <c r="M325" s="2" t="s">
        <v>170</v>
      </c>
      <c r="O325" s="48">
        <v>0</v>
      </c>
      <c r="R325" s="48">
        <v>0</v>
      </c>
      <c r="S325" s="45" t="s">
        <v>1</v>
      </c>
      <c r="T325" s="45" t="s">
        <v>601</v>
      </c>
      <c r="U325" s="45" t="s">
        <v>924</v>
      </c>
      <c r="V325" s="45" t="s">
        <v>1245</v>
      </c>
      <c r="W325" s="45" t="s">
        <v>157</v>
      </c>
      <c r="Y325" s="48">
        <v>0</v>
      </c>
      <c r="AB325" s="48">
        <v>6000000</v>
      </c>
      <c r="AC325" s="45" t="s">
        <v>2</v>
      </c>
      <c r="AD325" s="45" t="s">
        <v>2506</v>
      </c>
      <c r="AE325" s="45" t="s">
        <v>1791</v>
      </c>
      <c r="AF325" s="45" t="s">
        <v>1155</v>
      </c>
      <c r="AG325" s="45" t="s">
        <v>265</v>
      </c>
      <c r="AI325" s="48">
        <v>0</v>
      </c>
      <c r="AL325" s="48">
        <v>2000000</v>
      </c>
      <c r="AM325" s="45" t="s">
        <v>1</v>
      </c>
      <c r="AN325" s="45" t="s">
        <v>2635</v>
      </c>
      <c r="AO325" s="45" t="s">
        <v>1719</v>
      </c>
      <c r="AP325" s="45" t="s">
        <v>145</v>
      </c>
      <c r="AQ325" s="45" t="s">
        <v>145</v>
      </c>
      <c r="AS325" s="48">
        <v>0</v>
      </c>
      <c r="AV325" s="48">
        <v>4000000</v>
      </c>
      <c r="AW325" s="45" t="s">
        <v>1</v>
      </c>
      <c r="AX325" s="45" t="s">
        <v>555</v>
      </c>
      <c r="AY325" s="45" t="s">
        <v>2768</v>
      </c>
      <c r="AZ325" s="45" t="s">
        <v>2150</v>
      </c>
      <c r="BA325" s="45" t="s">
        <v>145</v>
      </c>
      <c r="BC325" s="48">
        <v>0</v>
      </c>
      <c r="BF325" s="48">
        <v>2225000</v>
      </c>
      <c r="BG325" s="45" t="s">
        <v>2</v>
      </c>
      <c r="BH325" s="45" t="s">
        <v>2635</v>
      </c>
      <c r="BI325" s="45" t="s">
        <v>1735</v>
      </c>
      <c r="BJ325" s="45" t="s">
        <v>2164</v>
      </c>
      <c r="BK325" s="45" t="s">
        <v>362</v>
      </c>
      <c r="BM325" s="48">
        <v>0</v>
      </c>
      <c r="BP325" s="48">
        <v>8186832</v>
      </c>
      <c r="BQ325" s="45" t="s">
        <v>1</v>
      </c>
      <c r="BR325" s="45" t="s">
        <v>555</v>
      </c>
      <c r="BS325" s="45" t="s">
        <v>1704</v>
      </c>
      <c r="BT325" s="45" t="s">
        <v>2088</v>
      </c>
      <c r="BU325" s="45" t="s">
        <v>145</v>
      </c>
      <c r="BW325" s="48">
        <v>0</v>
      </c>
    </row>
    <row r="326" spans="1:75" x14ac:dyDescent="0.3">
      <c r="A326" s="45" t="s">
        <v>1319</v>
      </c>
      <c r="B326" s="45" t="s">
        <v>1608</v>
      </c>
      <c r="C326" s="45" t="s">
        <v>2095</v>
      </c>
      <c r="D326" s="45" t="s">
        <v>145</v>
      </c>
      <c r="E326" s="45" t="s">
        <v>1</v>
      </c>
      <c r="F326" s="45"/>
      <c r="H326" s="1">
        <v>1625058</v>
      </c>
      <c r="I326" s="2" t="s">
        <v>2</v>
      </c>
      <c r="J326" s="2" t="s">
        <v>599</v>
      </c>
      <c r="K326" s="2" t="s">
        <v>951</v>
      </c>
      <c r="L326" s="45" t="s">
        <v>1172</v>
      </c>
      <c r="M326" s="2" t="s">
        <v>171</v>
      </c>
      <c r="O326" s="48">
        <v>0</v>
      </c>
      <c r="R326" s="48">
        <v>0</v>
      </c>
      <c r="S326" s="45" t="s">
        <v>1</v>
      </c>
      <c r="T326" s="45" t="s">
        <v>601</v>
      </c>
      <c r="U326" s="45" t="s">
        <v>925</v>
      </c>
      <c r="V326" s="45" t="s">
        <v>1245</v>
      </c>
      <c r="W326" s="45" t="s">
        <v>150</v>
      </c>
      <c r="Y326" s="48">
        <v>0</v>
      </c>
      <c r="AB326" s="48">
        <v>700000</v>
      </c>
      <c r="AC326" s="45" t="s">
        <v>2</v>
      </c>
      <c r="AD326" s="45" t="s">
        <v>582</v>
      </c>
      <c r="AE326" s="45" t="s">
        <v>896</v>
      </c>
      <c r="AF326" s="45" t="s">
        <v>1156</v>
      </c>
      <c r="AG326" s="45" t="s">
        <v>137</v>
      </c>
      <c r="AI326" s="48">
        <v>0</v>
      </c>
      <c r="AL326" s="48">
        <v>1800000</v>
      </c>
      <c r="AM326" s="45" t="s">
        <v>1</v>
      </c>
      <c r="AN326" s="45" t="s">
        <v>2635</v>
      </c>
      <c r="AO326" s="45" t="s">
        <v>2677</v>
      </c>
      <c r="AP326" s="45" t="s">
        <v>145</v>
      </c>
      <c r="AQ326" s="45" t="s">
        <v>145</v>
      </c>
      <c r="AS326" s="48">
        <v>0</v>
      </c>
      <c r="AV326" s="48">
        <v>2000000</v>
      </c>
      <c r="AW326" s="45" t="s">
        <v>2</v>
      </c>
      <c r="AX326" s="45" t="s">
        <v>556</v>
      </c>
      <c r="AY326" s="45" t="s">
        <v>1715</v>
      </c>
      <c r="AZ326" s="45" t="s">
        <v>1139</v>
      </c>
      <c r="BA326" s="45" t="s">
        <v>106</v>
      </c>
      <c r="BC326" s="48">
        <v>0</v>
      </c>
      <c r="BF326" s="48">
        <v>620000</v>
      </c>
      <c r="BG326" s="45" t="s">
        <v>1</v>
      </c>
      <c r="BH326" s="45" t="s">
        <v>1351</v>
      </c>
      <c r="BI326" s="45" t="s">
        <v>1720</v>
      </c>
      <c r="BJ326" s="45" t="s">
        <v>2363</v>
      </c>
      <c r="BK326" s="45" t="s">
        <v>252</v>
      </c>
      <c r="BM326" s="48">
        <v>0</v>
      </c>
      <c r="BP326" s="48">
        <v>0</v>
      </c>
      <c r="BQ326" s="45" t="s">
        <v>1</v>
      </c>
      <c r="BR326" s="45" t="s">
        <v>555</v>
      </c>
      <c r="BS326" s="45" t="s">
        <v>1705</v>
      </c>
      <c r="BT326" s="45" t="s">
        <v>145</v>
      </c>
      <c r="BU326" s="45" t="s">
        <v>145</v>
      </c>
      <c r="BW326" s="48">
        <v>0</v>
      </c>
    </row>
    <row r="327" spans="1:75" x14ac:dyDescent="0.3">
      <c r="A327" s="45" t="s">
        <v>1319</v>
      </c>
      <c r="B327" s="45" t="s">
        <v>1609</v>
      </c>
      <c r="C327" s="45" t="s">
        <v>2082</v>
      </c>
      <c r="D327" s="45" t="s">
        <v>145</v>
      </c>
      <c r="E327" s="45" t="s">
        <v>1</v>
      </c>
      <c r="F327" s="45"/>
      <c r="H327" s="1">
        <v>0</v>
      </c>
      <c r="I327" s="2" t="s">
        <v>2</v>
      </c>
      <c r="J327" s="2" t="s">
        <v>599</v>
      </c>
      <c r="K327" s="2" t="s">
        <v>952</v>
      </c>
      <c r="L327" s="45" t="s">
        <v>1179</v>
      </c>
      <c r="M327" s="2" t="s">
        <v>166</v>
      </c>
      <c r="O327" s="48">
        <v>0</v>
      </c>
      <c r="R327" s="48">
        <v>0</v>
      </c>
      <c r="S327" s="45" t="s">
        <v>1</v>
      </c>
      <c r="T327" s="45" t="s">
        <v>601</v>
      </c>
      <c r="U327" s="45" t="s">
        <v>926</v>
      </c>
      <c r="V327" s="45" t="s">
        <v>1246</v>
      </c>
      <c r="W327" s="45" t="s">
        <v>157</v>
      </c>
      <c r="Y327" s="48">
        <v>0</v>
      </c>
      <c r="AB327" s="48">
        <v>470275</v>
      </c>
      <c r="AC327" s="45" t="s">
        <v>2</v>
      </c>
      <c r="AD327" s="45" t="s">
        <v>582</v>
      </c>
      <c r="AE327" s="45" t="s">
        <v>897</v>
      </c>
      <c r="AF327" s="45" t="s">
        <v>1157</v>
      </c>
      <c r="AG327" s="45" t="s">
        <v>109</v>
      </c>
      <c r="AI327" s="48">
        <v>0</v>
      </c>
      <c r="AL327" s="48">
        <v>0</v>
      </c>
      <c r="AM327" s="45" t="s">
        <v>1</v>
      </c>
      <c r="AN327" s="45" t="s">
        <v>2635</v>
      </c>
      <c r="AO327" s="45" t="s">
        <v>2678</v>
      </c>
      <c r="AP327" s="45" t="s">
        <v>145</v>
      </c>
      <c r="AQ327" s="45" t="s">
        <v>145</v>
      </c>
      <c r="AS327" s="48">
        <v>0</v>
      </c>
      <c r="AV327" s="48">
        <v>730000</v>
      </c>
      <c r="AW327" s="45" t="s">
        <v>2</v>
      </c>
      <c r="AX327" s="45" t="s">
        <v>579</v>
      </c>
      <c r="AY327" s="45" t="s">
        <v>1716</v>
      </c>
      <c r="AZ327" s="45" t="s">
        <v>1154</v>
      </c>
      <c r="BA327" s="45" t="s">
        <v>326</v>
      </c>
      <c r="BC327" s="48">
        <v>0</v>
      </c>
      <c r="BF327" s="48">
        <v>18887489</v>
      </c>
      <c r="BG327" s="45" t="s">
        <v>4</v>
      </c>
      <c r="BH327" s="45" t="s">
        <v>1353</v>
      </c>
      <c r="BI327" s="45" t="s">
        <v>866</v>
      </c>
      <c r="BJ327" s="45" t="s">
        <v>1140</v>
      </c>
      <c r="BK327" s="45" t="s">
        <v>119</v>
      </c>
      <c r="BM327" s="48">
        <v>0</v>
      </c>
      <c r="BP327" s="48">
        <v>1963823.52</v>
      </c>
      <c r="BQ327" s="45" t="s">
        <v>2</v>
      </c>
      <c r="BR327" s="45" t="s">
        <v>556</v>
      </c>
      <c r="BS327" s="45" t="s">
        <v>1715</v>
      </c>
      <c r="BT327" s="45" t="s">
        <v>1139</v>
      </c>
      <c r="BU327" s="45" t="s">
        <v>106</v>
      </c>
      <c r="BW327" s="48">
        <v>0</v>
      </c>
    </row>
    <row r="328" spans="1:75" x14ac:dyDescent="0.3">
      <c r="A328" s="45" t="s">
        <v>1319</v>
      </c>
      <c r="B328" s="45" t="s">
        <v>1610</v>
      </c>
      <c r="C328" s="45" t="s">
        <v>2082</v>
      </c>
      <c r="D328" s="45" t="s">
        <v>145</v>
      </c>
      <c r="E328" s="45" t="s">
        <v>1</v>
      </c>
      <c r="F328" s="45"/>
      <c r="H328" s="1">
        <v>1000000</v>
      </c>
      <c r="I328" s="2" t="s">
        <v>2</v>
      </c>
      <c r="J328" s="2" t="s">
        <v>618</v>
      </c>
      <c r="K328" s="2" t="s">
        <v>953</v>
      </c>
      <c r="L328" s="45" t="s">
        <v>1128</v>
      </c>
      <c r="M328" s="2" t="s">
        <v>172</v>
      </c>
      <c r="O328" s="48">
        <v>0</v>
      </c>
      <c r="R328" s="48">
        <v>0</v>
      </c>
      <c r="S328" s="45" t="s">
        <v>1</v>
      </c>
      <c r="T328" s="45" t="s">
        <v>601</v>
      </c>
      <c r="U328" s="45" t="s">
        <v>927</v>
      </c>
      <c r="V328" s="45" t="s">
        <v>1230</v>
      </c>
      <c r="W328" s="45" t="s">
        <v>157</v>
      </c>
      <c r="Y328" s="48">
        <v>0</v>
      </c>
      <c r="AB328" s="48">
        <v>1000000</v>
      </c>
      <c r="AC328" s="45" t="s">
        <v>1</v>
      </c>
      <c r="AD328" s="45" t="s">
        <v>582</v>
      </c>
      <c r="AE328" s="45" t="s">
        <v>2561</v>
      </c>
      <c r="AF328" s="45" t="s">
        <v>2084</v>
      </c>
      <c r="AG328" s="45" t="s">
        <v>145</v>
      </c>
      <c r="AI328" s="48">
        <v>0</v>
      </c>
      <c r="AL328" s="48">
        <v>1933160</v>
      </c>
      <c r="AM328" s="45" t="s">
        <v>1</v>
      </c>
      <c r="AN328" s="45" t="s">
        <v>2501</v>
      </c>
      <c r="AO328" s="45" t="s">
        <v>1766</v>
      </c>
      <c r="AP328" s="45" t="s">
        <v>2355</v>
      </c>
      <c r="AQ328" s="45" t="s">
        <v>260</v>
      </c>
      <c r="AS328" s="48">
        <v>0</v>
      </c>
      <c r="AV328" s="48">
        <v>800000</v>
      </c>
      <c r="AW328" s="45" t="s">
        <v>2</v>
      </c>
      <c r="AX328" s="45" t="s">
        <v>2633</v>
      </c>
      <c r="AY328" s="45" t="s">
        <v>1717</v>
      </c>
      <c r="AZ328" s="45" t="s">
        <v>1139</v>
      </c>
      <c r="BA328" s="45" t="s">
        <v>117</v>
      </c>
      <c r="BC328" s="48">
        <v>0</v>
      </c>
      <c r="BF328" s="48">
        <v>5836362</v>
      </c>
      <c r="BG328" s="45" t="s">
        <v>4</v>
      </c>
      <c r="BH328" s="45" t="s">
        <v>1353</v>
      </c>
      <c r="BI328" s="45" t="s">
        <v>1726</v>
      </c>
      <c r="BJ328" s="45" t="s">
        <v>1140</v>
      </c>
      <c r="BK328" s="45" t="s">
        <v>253</v>
      </c>
      <c r="BM328" s="48">
        <v>0</v>
      </c>
      <c r="BP328" s="48">
        <v>730000</v>
      </c>
      <c r="BQ328" s="45" t="s">
        <v>2</v>
      </c>
      <c r="BR328" s="45" t="s">
        <v>579</v>
      </c>
      <c r="BS328" s="45" t="s">
        <v>1716</v>
      </c>
      <c r="BT328" s="45" t="s">
        <v>1154</v>
      </c>
      <c r="BU328" s="45" t="s">
        <v>326</v>
      </c>
      <c r="BW328" s="48">
        <v>0</v>
      </c>
    </row>
    <row r="329" spans="1:75" x14ac:dyDescent="0.3">
      <c r="A329" s="45" t="s">
        <v>1319</v>
      </c>
      <c r="B329" s="45" t="s">
        <v>1611</v>
      </c>
      <c r="C329" s="45" t="s">
        <v>2082</v>
      </c>
      <c r="D329" s="45" t="s">
        <v>145</v>
      </c>
      <c r="E329" s="45" t="s">
        <v>1</v>
      </c>
      <c r="F329" s="45"/>
      <c r="H329" s="1">
        <v>500000</v>
      </c>
      <c r="I329" s="2" t="s">
        <v>2</v>
      </c>
      <c r="J329" s="2" t="s">
        <v>619</v>
      </c>
      <c r="K329" s="2" t="s">
        <v>954</v>
      </c>
      <c r="L329" s="45" t="s">
        <v>1180</v>
      </c>
      <c r="M329" s="2" t="s">
        <v>97</v>
      </c>
      <c r="O329" s="48">
        <v>0</v>
      </c>
      <c r="R329" s="48">
        <v>0</v>
      </c>
      <c r="S329" s="45" t="s">
        <v>2</v>
      </c>
      <c r="T329" s="45" t="s">
        <v>601</v>
      </c>
      <c r="U329" s="45" t="s">
        <v>928</v>
      </c>
      <c r="V329" s="45" t="s">
        <v>1119</v>
      </c>
      <c r="W329" s="45" t="s">
        <v>157</v>
      </c>
      <c r="Y329" s="48">
        <v>0</v>
      </c>
      <c r="AB329" s="48">
        <v>3000000</v>
      </c>
      <c r="AC329" s="45" t="s">
        <v>2</v>
      </c>
      <c r="AD329" s="45" t="s">
        <v>583</v>
      </c>
      <c r="AE329" s="45" t="s">
        <v>898</v>
      </c>
      <c r="AF329" s="45" t="s">
        <v>1158</v>
      </c>
      <c r="AG329" s="45" t="s">
        <v>138</v>
      </c>
      <c r="AI329" s="48">
        <v>0</v>
      </c>
      <c r="AL329" s="48">
        <v>0</v>
      </c>
      <c r="AM329" s="45" t="s">
        <v>1</v>
      </c>
      <c r="AN329" s="45" t="s">
        <v>2502</v>
      </c>
      <c r="AO329" s="45" t="s">
        <v>2554</v>
      </c>
      <c r="AP329" s="45" t="s">
        <v>2360</v>
      </c>
      <c r="AQ329" s="45" t="s">
        <v>261</v>
      </c>
      <c r="AS329" s="48">
        <v>0</v>
      </c>
      <c r="AV329" s="48">
        <v>5000000</v>
      </c>
      <c r="AW329" s="45" t="s">
        <v>1</v>
      </c>
      <c r="AX329" s="45" t="s">
        <v>2633</v>
      </c>
      <c r="AY329" s="45" t="s">
        <v>2769</v>
      </c>
      <c r="AZ329" s="45" t="s">
        <v>2150</v>
      </c>
      <c r="BA329" s="45" t="s">
        <v>145</v>
      </c>
      <c r="BC329" s="48">
        <v>0</v>
      </c>
      <c r="BF329" s="48">
        <v>0</v>
      </c>
      <c r="BG329" s="45" t="s">
        <v>1</v>
      </c>
      <c r="BH329" s="45" t="s">
        <v>1376</v>
      </c>
      <c r="BI329" s="45" t="s">
        <v>2771</v>
      </c>
      <c r="BJ329" s="45" t="s">
        <v>2396</v>
      </c>
      <c r="BK329" s="45" t="s">
        <v>294</v>
      </c>
      <c r="BM329" s="48">
        <v>0</v>
      </c>
      <c r="BP329" s="48">
        <v>800000</v>
      </c>
      <c r="BQ329" s="45" t="s">
        <v>2</v>
      </c>
      <c r="BR329" s="45" t="s">
        <v>2633</v>
      </c>
      <c r="BS329" s="45" t="s">
        <v>1717</v>
      </c>
      <c r="BT329" s="45" t="s">
        <v>1139</v>
      </c>
      <c r="BU329" s="45" t="s">
        <v>117</v>
      </c>
      <c r="BW329" s="48">
        <v>0</v>
      </c>
    </row>
    <row r="330" spans="1:75" x14ac:dyDescent="0.3">
      <c r="A330" s="45" t="s">
        <v>1319</v>
      </c>
      <c r="B330" s="45" t="s">
        <v>1612</v>
      </c>
      <c r="C330" s="45" t="s">
        <v>2082</v>
      </c>
      <c r="D330" s="45" t="s">
        <v>145</v>
      </c>
      <c r="E330" s="45" t="s">
        <v>1</v>
      </c>
      <c r="F330" s="45"/>
      <c r="H330" s="1">
        <v>239300</v>
      </c>
      <c r="I330" s="2" t="s">
        <v>2</v>
      </c>
      <c r="J330" s="2" t="s">
        <v>620</v>
      </c>
      <c r="K330" s="2" t="s">
        <v>955</v>
      </c>
      <c r="L330" s="45" t="s">
        <v>1111</v>
      </c>
      <c r="M330" s="2" t="s">
        <v>173</v>
      </c>
      <c r="O330" s="48">
        <v>0</v>
      </c>
      <c r="R330" s="48">
        <v>0</v>
      </c>
      <c r="S330" s="45" t="s">
        <v>2</v>
      </c>
      <c r="T330" s="45" t="s">
        <v>601</v>
      </c>
      <c r="U330" s="45" t="s">
        <v>925</v>
      </c>
      <c r="V330" s="45" t="s">
        <v>1119</v>
      </c>
      <c r="W330" s="45" t="s">
        <v>150</v>
      </c>
      <c r="Y330" s="48">
        <v>0</v>
      </c>
      <c r="AB330" s="48">
        <v>11350000</v>
      </c>
      <c r="AC330" s="45" t="s">
        <v>1</v>
      </c>
      <c r="AD330" s="45" t="s">
        <v>1381</v>
      </c>
      <c r="AE330" s="45" t="s">
        <v>1796</v>
      </c>
      <c r="AF330" s="45" t="s">
        <v>2400</v>
      </c>
      <c r="AG330" s="45" t="s">
        <v>268</v>
      </c>
      <c r="AI330" s="48">
        <v>0</v>
      </c>
      <c r="AL330" s="48">
        <v>282973</v>
      </c>
      <c r="AM330" s="45" t="s">
        <v>1</v>
      </c>
      <c r="AN330" s="45" t="s">
        <v>1371</v>
      </c>
      <c r="AO330" s="45" t="s">
        <v>2555</v>
      </c>
      <c r="AP330" s="45" t="s">
        <v>2395</v>
      </c>
      <c r="AQ330" s="45" t="s">
        <v>47</v>
      </c>
      <c r="AS330" s="48">
        <v>0</v>
      </c>
      <c r="AV330" s="48">
        <v>287147</v>
      </c>
      <c r="AW330" s="45" t="s">
        <v>1</v>
      </c>
      <c r="AX330" s="45" t="s">
        <v>2635</v>
      </c>
      <c r="AY330" s="45" t="s">
        <v>865</v>
      </c>
      <c r="AZ330" s="45" t="s">
        <v>1253</v>
      </c>
      <c r="BA330" s="45" t="s">
        <v>118</v>
      </c>
      <c r="BC330" s="48">
        <v>0</v>
      </c>
      <c r="BF330" s="48">
        <v>390682</v>
      </c>
      <c r="BG330" s="45" t="s">
        <v>1</v>
      </c>
      <c r="BH330" s="45" t="s">
        <v>560</v>
      </c>
      <c r="BI330" s="45" t="s">
        <v>1731</v>
      </c>
      <c r="BJ330" s="45" t="s">
        <v>2386</v>
      </c>
      <c r="BK330" s="45" t="s">
        <v>295</v>
      </c>
      <c r="BM330" s="48">
        <v>0</v>
      </c>
      <c r="BP330" s="48">
        <v>4867687.53</v>
      </c>
      <c r="BQ330" s="45" t="s">
        <v>2</v>
      </c>
      <c r="BR330" s="45" t="s">
        <v>2633</v>
      </c>
      <c r="BS330" s="45" t="s">
        <v>2877</v>
      </c>
      <c r="BT330" s="45" t="s">
        <v>2158</v>
      </c>
      <c r="BU330" s="45" t="s">
        <v>361</v>
      </c>
      <c r="BW330" s="48">
        <v>0</v>
      </c>
    </row>
    <row r="331" spans="1:75" x14ac:dyDescent="0.3">
      <c r="A331" s="45" t="s">
        <v>1319</v>
      </c>
      <c r="B331" s="45" t="s">
        <v>1613</v>
      </c>
      <c r="C331" s="45" t="s">
        <v>2082</v>
      </c>
      <c r="D331" s="45" t="s">
        <v>145</v>
      </c>
      <c r="E331" s="45" t="s">
        <v>1</v>
      </c>
      <c r="F331" s="45"/>
      <c r="H331" s="1">
        <v>233838</v>
      </c>
      <c r="I331" s="2" t="s">
        <v>2</v>
      </c>
      <c r="J331" s="2" t="s">
        <v>621</v>
      </c>
      <c r="K331" s="2" t="s">
        <v>956</v>
      </c>
      <c r="L331" s="45" t="s">
        <v>1111</v>
      </c>
      <c r="M331" s="2" t="s">
        <v>174</v>
      </c>
      <c r="O331" s="48">
        <v>0</v>
      </c>
      <c r="R331" s="48">
        <v>500000</v>
      </c>
      <c r="S331" s="45" t="s">
        <v>2</v>
      </c>
      <c r="T331" s="45" t="s">
        <v>602</v>
      </c>
      <c r="U331" s="45" t="s">
        <v>929</v>
      </c>
      <c r="V331" s="45" t="s">
        <v>1076</v>
      </c>
      <c r="W331" s="45" t="s">
        <v>145</v>
      </c>
      <c r="Y331" s="48">
        <v>0</v>
      </c>
      <c r="AB331" s="48">
        <v>15000000</v>
      </c>
      <c r="AC331" s="45" t="s">
        <v>1</v>
      </c>
      <c r="AD331" s="45" t="s">
        <v>1381</v>
      </c>
      <c r="AE331" s="45" t="s">
        <v>2562</v>
      </c>
      <c r="AF331" s="45" t="s">
        <v>145</v>
      </c>
      <c r="AG331" s="45" t="s">
        <v>145</v>
      </c>
      <c r="AI331" s="48">
        <v>0</v>
      </c>
      <c r="AL331" s="48">
        <v>0</v>
      </c>
      <c r="AM331" s="45" t="s">
        <v>2</v>
      </c>
      <c r="AN331" s="45" t="s">
        <v>1371</v>
      </c>
      <c r="AO331" s="45" t="s">
        <v>1771</v>
      </c>
      <c r="AP331" s="45" t="s">
        <v>2175</v>
      </c>
      <c r="AQ331" s="45" t="s">
        <v>232</v>
      </c>
      <c r="AS331" s="48">
        <v>0</v>
      </c>
      <c r="AV331" s="48">
        <v>490000</v>
      </c>
      <c r="AW331" s="45" t="s">
        <v>1</v>
      </c>
      <c r="AX331" s="45" t="s">
        <v>2635</v>
      </c>
      <c r="AY331" s="45" t="s">
        <v>1719</v>
      </c>
      <c r="AZ331" s="45" t="s">
        <v>2383</v>
      </c>
      <c r="BA331" s="45" t="s">
        <v>118</v>
      </c>
      <c r="BC331" s="48">
        <v>0</v>
      </c>
      <c r="BF331" s="48">
        <v>1523088</v>
      </c>
      <c r="BG331" s="45" t="s">
        <v>1</v>
      </c>
      <c r="BH331" s="45" t="s">
        <v>560</v>
      </c>
      <c r="BI331" s="45" t="s">
        <v>1731</v>
      </c>
      <c r="BJ331" s="45" t="s">
        <v>2387</v>
      </c>
      <c r="BK331" s="45" t="s">
        <v>295</v>
      </c>
      <c r="BM331" s="48">
        <v>0</v>
      </c>
      <c r="BP331" s="48">
        <v>218586.06</v>
      </c>
      <c r="BQ331" s="45" t="s">
        <v>1</v>
      </c>
      <c r="BR331" s="45" t="s">
        <v>2635</v>
      </c>
      <c r="BS331" s="45" t="s">
        <v>865</v>
      </c>
      <c r="BT331" s="45" t="s">
        <v>1253</v>
      </c>
      <c r="BU331" s="45" t="s">
        <v>118</v>
      </c>
      <c r="BW331" s="48">
        <v>0</v>
      </c>
    </row>
    <row r="332" spans="1:75" x14ac:dyDescent="0.3">
      <c r="A332" s="45" t="s">
        <v>1319</v>
      </c>
      <c r="B332" s="45" t="s">
        <v>1614</v>
      </c>
      <c r="C332" s="45" t="s">
        <v>2116</v>
      </c>
      <c r="D332" s="45" t="s">
        <v>2117</v>
      </c>
      <c r="E332" s="45" t="s">
        <v>226</v>
      </c>
      <c r="F332" s="45"/>
      <c r="H332" s="1">
        <v>600000</v>
      </c>
      <c r="I332" s="2" t="s">
        <v>2</v>
      </c>
      <c r="J332" s="2" t="s">
        <v>621</v>
      </c>
      <c r="K332" s="2" t="s">
        <v>957</v>
      </c>
      <c r="L332" s="45" t="s">
        <v>1122</v>
      </c>
      <c r="M332" s="2" t="s">
        <v>175</v>
      </c>
      <c r="O332" s="48">
        <v>0</v>
      </c>
      <c r="R332" s="48">
        <v>1425000</v>
      </c>
      <c r="S332" s="45" t="s">
        <v>2</v>
      </c>
      <c r="T332" s="45" t="s">
        <v>602</v>
      </c>
      <c r="U332" s="45" t="s">
        <v>930</v>
      </c>
      <c r="V332" s="45" t="s">
        <v>1077</v>
      </c>
      <c r="W332" s="45" t="s">
        <v>9</v>
      </c>
      <c r="Y332" s="48">
        <v>0</v>
      </c>
      <c r="AB332" s="48">
        <v>429447</v>
      </c>
      <c r="AC332" s="45" t="s">
        <v>1</v>
      </c>
      <c r="AD332" s="45" t="s">
        <v>2507</v>
      </c>
      <c r="AE332" s="45" t="s">
        <v>899</v>
      </c>
      <c r="AF332" s="45" t="s">
        <v>1257</v>
      </c>
      <c r="AG332" s="45" t="s">
        <v>139</v>
      </c>
      <c r="AI332" s="48">
        <v>0</v>
      </c>
      <c r="AL332" s="48">
        <v>0</v>
      </c>
      <c r="AM332" s="45" t="s">
        <v>1</v>
      </c>
      <c r="AN332" s="45" t="s">
        <v>1372</v>
      </c>
      <c r="AO332" s="45" t="s">
        <v>1772</v>
      </c>
      <c r="AP332" s="45" t="s">
        <v>2360</v>
      </c>
      <c r="AQ332" s="45" t="s">
        <v>262</v>
      </c>
      <c r="AS332" s="48">
        <v>0</v>
      </c>
      <c r="AV332" s="48">
        <v>1725000</v>
      </c>
      <c r="AW332" s="45" t="s">
        <v>1</v>
      </c>
      <c r="AX332" s="45" t="s">
        <v>2635</v>
      </c>
      <c r="AY332" s="45" t="s">
        <v>1719</v>
      </c>
      <c r="AZ332" s="45" t="s">
        <v>2384</v>
      </c>
      <c r="BA332" s="45" t="s">
        <v>327</v>
      </c>
      <c r="BC332" s="48">
        <v>0</v>
      </c>
      <c r="BF332" s="48">
        <v>474269</v>
      </c>
      <c r="BG332" s="45" t="s">
        <v>2</v>
      </c>
      <c r="BH332" s="45" t="s">
        <v>560</v>
      </c>
      <c r="BI332" s="45" t="s">
        <v>867</v>
      </c>
      <c r="BJ332" s="45" t="s">
        <v>1141</v>
      </c>
      <c r="BK332" s="45" t="s">
        <v>120</v>
      </c>
      <c r="BM332" s="48">
        <v>3501.8137999999999</v>
      </c>
      <c r="BP332" s="48">
        <v>432963.76</v>
      </c>
      <c r="BQ332" s="45" t="s">
        <v>1</v>
      </c>
      <c r="BR332" s="45" t="s">
        <v>2635</v>
      </c>
      <c r="BS332" s="45" t="s">
        <v>1719</v>
      </c>
      <c r="BT332" s="45" t="s">
        <v>2383</v>
      </c>
      <c r="BU332" s="45" t="s">
        <v>118</v>
      </c>
      <c r="BW332" s="48">
        <v>0</v>
      </c>
    </row>
    <row r="333" spans="1:75" x14ac:dyDescent="0.3">
      <c r="A333" s="45" t="s">
        <v>650</v>
      </c>
      <c r="B333" s="45" t="s">
        <v>1615</v>
      </c>
      <c r="C333" s="45" t="s">
        <v>2367</v>
      </c>
      <c r="D333" s="45" t="s">
        <v>357</v>
      </c>
      <c r="E333" s="45" t="s">
        <v>1</v>
      </c>
      <c r="F333" s="45"/>
      <c r="H333" s="1">
        <v>1200000</v>
      </c>
      <c r="I333" s="2" t="s">
        <v>2</v>
      </c>
      <c r="J333" s="2" t="s">
        <v>621</v>
      </c>
      <c r="K333" s="2" t="s">
        <v>958</v>
      </c>
      <c r="L333" s="45" t="s">
        <v>1100</v>
      </c>
      <c r="M333" s="2" t="s">
        <v>68</v>
      </c>
      <c r="O333" s="48">
        <v>0</v>
      </c>
      <c r="R333" s="48">
        <v>960000</v>
      </c>
      <c r="S333" s="45" t="s">
        <v>2</v>
      </c>
      <c r="T333" s="45" t="s">
        <v>603</v>
      </c>
      <c r="U333" s="45" t="s">
        <v>931</v>
      </c>
      <c r="V333" s="45" t="s">
        <v>1056</v>
      </c>
      <c r="W333" s="45" t="s">
        <v>28</v>
      </c>
      <c r="Y333" s="48">
        <v>0</v>
      </c>
      <c r="AB333" s="48">
        <v>1368804</v>
      </c>
      <c r="AC333" s="45" t="s">
        <v>1</v>
      </c>
      <c r="AD333" s="45" t="s">
        <v>2507</v>
      </c>
      <c r="AE333" s="45" t="s">
        <v>899</v>
      </c>
      <c r="AF333" s="45" t="s">
        <v>2397</v>
      </c>
      <c r="AG333" s="45" t="s">
        <v>139</v>
      </c>
      <c r="AI333" s="48">
        <v>0</v>
      </c>
      <c r="AL333" s="48">
        <v>0</v>
      </c>
      <c r="AM333" s="45" t="s">
        <v>2</v>
      </c>
      <c r="AN333" s="45" t="s">
        <v>571</v>
      </c>
      <c r="AO333" s="45" t="s">
        <v>880</v>
      </c>
      <c r="AP333" s="45" t="s">
        <v>1111</v>
      </c>
      <c r="AQ333" s="45" t="s">
        <v>129</v>
      </c>
      <c r="AS333" s="48">
        <v>1.0044999999999999</v>
      </c>
      <c r="AV333" s="48">
        <v>1500000</v>
      </c>
      <c r="AW333" s="45" t="s">
        <v>2</v>
      </c>
      <c r="AX333" s="45" t="s">
        <v>2635</v>
      </c>
      <c r="AY333" s="45" t="s">
        <v>1745</v>
      </c>
      <c r="AZ333" s="45" t="s">
        <v>2169</v>
      </c>
      <c r="BA333" s="45" t="s">
        <v>254</v>
      </c>
      <c r="BC333" s="48">
        <v>142165.1875</v>
      </c>
      <c r="BF333" s="48">
        <v>0</v>
      </c>
      <c r="BG333" s="45" t="s">
        <v>1</v>
      </c>
      <c r="BH333" s="45" t="s">
        <v>560</v>
      </c>
      <c r="BI333" s="45" t="s">
        <v>868</v>
      </c>
      <c r="BJ333" s="45" t="s">
        <v>1254</v>
      </c>
      <c r="BK333" s="45" t="s">
        <v>120</v>
      </c>
      <c r="BM333" s="48">
        <v>292892.41800000001</v>
      </c>
      <c r="BP333" s="48">
        <v>1683788.45</v>
      </c>
      <c r="BQ333" s="45" t="s">
        <v>1</v>
      </c>
      <c r="BR333" s="45" t="s">
        <v>2635</v>
      </c>
      <c r="BS333" s="45" t="s">
        <v>1719</v>
      </c>
      <c r="BT333" s="45" t="s">
        <v>2384</v>
      </c>
      <c r="BU333" s="45" t="s">
        <v>379</v>
      </c>
      <c r="BW333" s="48">
        <v>31938.249</v>
      </c>
    </row>
    <row r="334" spans="1:75" x14ac:dyDescent="0.3">
      <c r="A334" s="45" t="s">
        <v>650</v>
      </c>
      <c r="B334" s="45" t="s">
        <v>1615</v>
      </c>
      <c r="C334" s="45" t="s">
        <v>3062</v>
      </c>
      <c r="D334" s="45" t="s">
        <v>357</v>
      </c>
      <c r="E334" s="45" t="s">
        <v>4</v>
      </c>
      <c r="F334" s="45"/>
      <c r="H334" s="1">
        <v>0</v>
      </c>
      <c r="I334" s="2" t="s">
        <v>2</v>
      </c>
      <c r="J334" s="2" t="s">
        <v>621</v>
      </c>
      <c r="K334" s="2" t="s">
        <v>959</v>
      </c>
      <c r="L334" s="45" t="s">
        <v>1181</v>
      </c>
      <c r="M334" s="2" t="s">
        <v>176</v>
      </c>
      <c r="O334" s="48">
        <v>0</v>
      </c>
      <c r="R334" s="48">
        <v>500000</v>
      </c>
      <c r="S334" s="45" t="s">
        <v>2</v>
      </c>
      <c r="T334" s="45" t="s">
        <v>604</v>
      </c>
      <c r="U334" s="45" t="s">
        <v>932</v>
      </c>
      <c r="V334" s="45" t="s">
        <v>1169</v>
      </c>
      <c r="W334" s="45" t="s">
        <v>158</v>
      </c>
      <c r="Y334" s="48">
        <v>0</v>
      </c>
      <c r="AB334" s="48">
        <v>2727657</v>
      </c>
      <c r="AC334" s="45" t="s">
        <v>4</v>
      </c>
      <c r="AD334" s="45" t="s">
        <v>2507</v>
      </c>
      <c r="AE334" s="45" t="s">
        <v>899</v>
      </c>
      <c r="AF334" s="45" t="s">
        <v>2185</v>
      </c>
      <c r="AG334" s="45" t="s">
        <v>139</v>
      </c>
      <c r="AI334" s="48">
        <v>0</v>
      </c>
      <c r="AL334" s="48">
        <v>800000</v>
      </c>
      <c r="AM334" s="45" t="s">
        <v>1</v>
      </c>
      <c r="AN334" s="45" t="s">
        <v>1373</v>
      </c>
      <c r="AO334" s="45" t="s">
        <v>2557</v>
      </c>
      <c r="AP334" s="45" t="s">
        <v>2360</v>
      </c>
      <c r="AQ334" s="45" t="s">
        <v>263</v>
      </c>
      <c r="AS334" s="48">
        <v>0</v>
      </c>
      <c r="AV334" s="48">
        <v>0</v>
      </c>
      <c r="AW334" s="45" t="s">
        <v>1</v>
      </c>
      <c r="AX334" s="45" t="s">
        <v>2635</v>
      </c>
      <c r="AY334" s="45" t="s">
        <v>2770</v>
      </c>
      <c r="AZ334" s="45" t="s">
        <v>2084</v>
      </c>
      <c r="BA334" s="45" t="s">
        <v>145</v>
      </c>
      <c r="BC334" s="48">
        <v>0</v>
      </c>
      <c r="BF334" s="48">
        <v>0</v>
      </c>
      <c r="BG334" s="45" t="s">
        <v>2</v>
      </c>
      <c r="BH334" s="45" t="s">
        <v>560</v>
      </c>
      <c r="BI334" s="45" t="s">
        <v>1732</v>
      </c>
      <c r="BJ334" s="45" t="s">
        <v>1098</v>
      </c>
      <c r="BK334" s="45" t="s">
        <v>363</v>
      </c>
      <c r="BM334" s="48">
        <v>0</v>
      </c>
      <c r="BP334" s="48">
        <v>168407.92</v>
      </c>
      <c r="BQ334" s="45" t="s">
        <v>1</v>
      </c>
      <c r="BR334" s="45" t="s">
        <v>2635</v>
      </c>
      <c r="BS334" s="45" t="s">
        <v>1746</v>
      </c>
      <c r="BT334" s="45" t="s">
        <v>2359</v>
      </c>
      <c r="BU334" s="45" t="s">
        <v>254</v>
      </c>
      <c r="BW334" s="48">
        <v>0</v>
      </c>
    </row>
    <row r="335" spans="1:75" x14ac:dyDescent="0.3">
      <c r="A335" s="45" t="s">
        <v>650</v>
      </c>
      <c r="B335" s="45" t="s">
        <v>1616</v>
      </c>
      <c r="C335" s="45" t="s">
        <v>2124</v>
      </c>
      <c r="D335" s="45" t="s">
        <v>357</v>
      </c>
      <c r="E335" s="45" t="s">
        <v>4</v>
      </c>
      <c r="F335" s="45"/>
      <c r="H335" s="1">
        <v>1378125</v>
      </c>
      <c r="I335" s="2" t="s">
        <v>2</v>
      </c>
      <c r="J335" s="2" t="s">
        <v>622</v>
      </c>
      <c r="K335" s="2" t="s">
        <v>960</v>
      </c>
      <c r="L335" s="45" t="s">
        <v>1182</v>
      </c>
      <c r="M335" s="2" t="s">
        <v>177</v>
      </c>
      <c r="O335" s="48">
        <v>0</v>
      </c>
      <c r="R335" s="48">
        <v>851565</v>
      </c>
      <c r="S335" s="45" t="s">
        <v>2</v>
      </c>
      <c r="T335" s="45" t="s">
        <v>605</v>
      </c>
      <c r="U335" s="45" t="s">
        <v>933</v>
      </c>
      <c r="V335" s="45" t="s">
        <v>1170</v>
      </c>
      <c r="W335" s="45" t="s">
        <v>159</v>
      </c>
      <c r="Y335" s="48">
        <v>0</v>
      </c>
      <c r="AB335" s="48">
        <v>-3058</v>
      </c>
      <c r="AC335" s="45" t="s">
        <v>2</v>
      </c>
      <c r="AD335" s="45" t="s">
        <v>2507</v>
      </c>
      <c r="AE335" s="45" t="s">
        <v>900</v>
      </c>
      <c r="AF335" s="45" t="s">
        <v>1159</v>
      </c>
      <c r="AG335" s="45" t="s">
        <v>140</v>
      </c>
      <c r="AI335" s="48">
        <v>0</v>
      </c>
      <c r="AL335" s="48">
        <v>2255102</v>
      </c>
      <c r="AM335" s="45" t="s">
        <v>1</v>
      </c>
      <c r="AN335" s="45" t="s">
        <v>2638</v>
      </c>
      <c r="AO335" s="45" t="s">
        <v>2558</v>
      </c>
      <c r="AP335" s="45" t="s">
        <v>2355</v>
      </c>
      <c r="AQ335" s="45" t="s">
        <v>264</v>
      </c>
      <c r="AS335" s="48">
        <v>0</v>
      </c>
      <c r="AV335" s="48">
        <v>2840000</v>
      </c>
      <c r="AW335" s="45" t="s">
        <v>1</v>
      </c>
      <c r="AX335" s="45" t="s">
        <v>1351</v>
      </c>
      <c r="AY335" s="45" t="s">
        <v>1720</v>
      </c>
      <c r="AZ335" s="45" t="s">
        <v>2363</v>
      </c>
      <c r="BA335" s="45" t="s">
        <v>252</v>
      </c>
      <c r="BC335" s="48">
        <v>41231.571000000004</v>
      </c>
      <c r="BF335" s="48">
        <v>64930</v>
      </c>
      <c r="BG335" s="45" t="s">
        <v>1</v>
      </c>
      <c r="BH335" s="45" t="s">
        <v>1358</v>
      </c>
      <c r="BI335" s="45" t="s">
        <v>1728</v>
      </c>
      <c r="BJ335" s="45" t="s">
        <v>2385</v>
      </c>
      <c r="BK335" s="45" t="s">
        <v>328</v>
      </c>
      <c r="BM335" s="48">
        <v>2083.527</v>
      </c>
      <c r="BP335" s="48">
        <v>0</v>
      </c>
      <c r="BQ335" s="45" t="s">
        <v>2</v>
      </c>
      <c r="BR335" s="45" t="s">
        <v>2635</v>
      </c>
      <c r="BS335" s="45" t="s">
        <v>1746</v>
      </c>
      <c r="BT335" s="45" t="s">
        <v>2169</v>
      </c>
      <c r="BU335" s="45" t="s">
        <v>254</v>
      </c>
      <c r="BW335" s="48">
        <v>166374.51800000001</v>
      </c>
    </row>
    <row r="336" spans="1:75" x14ac:dyDescent="0.3">
      <c r="A336" s="45" t="s">
        <v>1320</v>
      </c>
      <c r="B336" s="45" t="s">
        <v>1617</v>
      </c>
      <c r="C336" s="45" t="s">
        <v>2128</v>
      </c>
      <c r="D336" s="45" t="s">
        <v>64</v>
      </c>
      <c r="E336" s="45" t="s">
        <v>2</v>
      </c>
      <c r="F336" s="45"/>
      <c r="H336" s="1">
        <v>0</v>
      </c>
      <c r="I336" s="2" t="s">
        <v>2</v>
      </c>
      <c r="J336" s="2" t="s">
        <v>622</v>
      </c>
      <c r="K336" s="2" t="s">
        <v>960</v>
      </c>
      <c r="L336" s="45" t="s">
        <v>1183</v>
      </c>
      <c r="M336" s="2" t="s">
        <v>177</v>
      </c>
      <c r="O336" s="48">
        <v>0</v>
      </c>
      <c r="R336" s="48">
        <v>100000</v>
      </c>
      <c r="S336" s="45" t="s">
        <v>2</v>
      </c>
      <c r="T336" s="45" t="s">
        <v>606</v>
      </c>
      <c r="U336" s="45" t="s">
        <v>934</v>
      </c>
      <c r="V336" s="45" t="s">
        <v>1171</v>
      </c>
      <c r="W336" s="45" t="s">
        <v>160</v>
      </c>
      <c r="Y336" s="48">
        <v>0</v>
      </c>
      <c r="AB336" s="48">
        <v>468543</v>
      </c>
      <c r="AC336" s="45" t="s">
        <v>1</v>
      </c>
      <c r="AD336" s="45" t="s">
        <v>593</v>
      </c>
      <c r="AE336" s="45" t="s">
        <v>2563</v>
      </c>
      <c r="AF336" s="45" t="s">
        <v>1260</v>
      </c>
      <c r="AG336" s="45" t="s">
        <v>148</v>
      </c>
      <c r="AI336" s="48">
        <v>546023.06000000006</v>
      </c>
      <c r="AL336" s="48">
        <v>0</v>
      </c>
      <c r="AM336" s="45" t="s">
        <v>2</v>
      </c>
      <c r="AN336" s="45" t="s">
        <v>657</v>
      </c>
      <c r="AO336" s="45" t="s">
        <v>883</v>
      </c>
      <c r="AP336" s="45" t="s">
        <v>1152</v>
      </c>
      <c r="AQ336" s="45" t="s">
        <v>121</v>
      </c>
      <c r="AS336" s="48">
        <v>592968.62</v>
      </c>
      <c r="AV336" s="48">
        <v>66019160</v>
      </c>
      <c r="AW336" s="45" t="s">
        <v>4</v>
      </c>
      <c r="AX336" s="45" t="s">
        <v>1353</v>
      </c>
      <c r="AY336" s="45" t="s">
        <v>866</v>
      </c>
      <c r="AZ336" s="45" t="s">
        <v>1140</v>
      </c>
      <c r="BA336" s="45" t="s">
        <v>119</v>
      </c>
      <c r="BC336" s="48">
        <v>563618.86</v>
      </c>
      <c r="BF336" s="48">
        <v>1736911</v>
      </c>
      <c r="BG336" s="45" t="s">
        <v>2</v>
      </c>
      <c r="BH336" s="45" t="s">
        <v>1358</v>
      </c>
      <c r="BI336" s="45" t="s">
        <v>1730</v>
      </c>
      <c r="BJ336" s="45" t="s">
        <v>2162</v>
      </c>
      <c r="BK336" s="45" t="s">
        <v>362</v>
      </c>
      <c r="BM336" s="48">
        <v>406112.1</v>
      </c>
      <c r="BP336" s="48">
        <v>1730682.31</v>
      </c>
      <c r="BQ336" s="45" t="s">
        <v>2</v>
      </c>
      <c r="BR336" s="45" t="s">
        <v>2635</v>
      </c>
      <c r="BS336" s="45" t="s">
        <v>1735</v>
      </c>
      <c r="BT336" s="45" t="s">
        <v>2164</v>
      </c>
      <c r="BU336" s="45" t="s">
        <v>362</v>
      </c>
      <c r="BW336" s="48">
        <v>3779.3</v>
      </c>
    </row>
    <row r="337" spans="1:75" x14ac:dyDescent="0.3">
      <c r="A337" s="45" t="s">
        <v>1320</v>
      </c>
      <c r="B337" s="45" t="s">
        <v>1617</v>
      </c>
      <c r="C337" s="45" t="s">
        <v>2129</v>
      </c>
      <c r="D337" s="45" t="s">
        <v>356</v>
      </c>
      <c r="E337" s="45" t="s">
        <v>4</v>
      </c>
      <c r="F337" s="45"/>
      <c r="H337" s="1">
        <v>206171</v>
      </c>
      <c r="I337" s="2" t="s">
        <v>2</v>
      </c>
      <c r="J337" s="2" t="s">
        <v>623</v>
      </c>
      <c r="K337" s="2" t="s">
        <v>961</v>
      </c>
      <c r="L337" s="45" t="s">
        <v>1079</v>
      </c>
      <c r="M337" s="2" t="s">
        <v>178</v>
      </c>
      <c r="O337" s="48">
        <v>0</v>
      </c>
      <c r="R337" s="48">
        <v>773399</v>
      </c>
      <c r="S337" s="45" t="s">
        <v>2</v>
      </c>
      <c r="T337" s="45" t="s">
        <v>607</v>
      </c>
      <c r="U337" s="45" t="s">
        <v>935</v>
      </c>
      <c r="V337" s="45" t="s">
        <v>1172</v>
      </c>
      <c r="W337" s="45" t="s">
        <v>51</v>
      </c>
      <c r="Y337" s="48">
        <v>0</v>
      </c>
      <c r="AB337" s="48">
        <v>1218393</v>
      </c>
      <c r="AC337" s="45" t="s">
        <v>1</v>
      </c>
      <c r="AD337" s="45" t="s">
        <v>593</v>
      </c>
      <c r="AE337" s="45" t="s">
        <v>2564</v>
      </c>
      <c r="AF337" s="45" t="s">
        <v>2401</v>
      </c>
      <c r="AG337" s="45" t="s">
        <v>269</v>
      </c>
      <c r="AI337" s="48">
        <v>0</v>
      </c>
      <c r="AL337" s="48">
        <v>0</v>
      </c>
      <c r="AM337" s="45" t="s">
        <v>2</v>
      </c>
      <c r="AN337" s="45" t="s">
        <v>657</v>
      </c>
      <c r="AO337" s="45" t="s">
        <v>884</v>
      </c>
      <c r="AP337" s="45" t="s">
        <v>1153</v>
      </c>
      <c r="AQ337" s="45" t="s">
        <v>84</v>
      </c>
      <c r="AS337" s="48">
        <v>0</v>
      </c>
      <c r="AV337" s="48">
        <v>10500000</v>
      </c>
      <c r="AW337" s="45" t="s">
        <v>4</v>
      </c>
      <c r="AX337" s="45" t="s">
        <v>1353</v>
      </c>
      <c r="AY337" s="45" t="s">
        <v>1726</v>
      </c>
      <c r="AZ337" s="45" t="s">
        <v>1140</v>
      </c>
      <c r="BA337" s="45" t="s">
        <v>253</v>
      </c>
      <c r="BC337" s="48">
        <v>1211.27</v>
      </c>
      <c r="BF337" s="48">
        <v>0</v>
      </c>
      <c r="BG337" s="45" t="s">
        <v>1</v>
      </c>
      <c r="BH337" s="45" t="s">
        <v>1358</v>
      </c>
      <c r="BI337" s="45" t="s">
        <v>2772</v>
      </c>
      <c r="BJ337" s="45" t="s">
        <v>2388</v>
      </c>
      <c r="BK337" s="45" t="s">
        <v>329</v>
      </c>
      <c r="BM337" s="48">
        <v>603302.40000000002</v>
      </c>
      <c r="BP337" s="48">
        <v>0</v>
      </c>
      <c r="BQ337" s="45" t="s">
        <v>2</v>
      </c>
      <c r="BR337" s="45" t="s">
        <v>2635</v>
      </c>
      <c r="BS337" s="45" t="s">
        <v>1746</v>
      </c>
      <c r="BT337" s="45" t="s">
        <v>2169</v>
      </c>
      <c r="BU337" s="45" t="s">
        <v>254</v>
      </c>
      <c r="BW337" s="48">
        <v>3786059.08</v>
      </c>
    </row>
    <row r="338" spans="1:75" x14ac:dyDescent="0.3">
      <c r="A338" s="45" t="s">
        <v>1320</v>
      </c>
      <c r="B338" s="45" t="s">
        <v>1617</v>
      </c>
      <c r="C338" s="45" t="s">
        <v>2910</v>
      </c>
      <c r="D338" s="45" t="s">
        <v>356</v>
      </c>
      <c r="E338" s="45" t="s">
        <v>4</v>
      </c>
      <c r="F338" s="45"/>
      <c r="H338" s="1">
        <v>0</v>
      </c>
      <c r="I338" s="2" t="s">
        <v>2</v>
      </c>
      <c r="J338" s="2" t="s">
        <v>578</v>
      </c>
      <c r="K338" s="2" t="s">
        <v>962</v>
      </c>
      <c r="L338" s="45" t="s">
        <v>1111</v>
      </c>
      <c r="M338" s="2" t="s">
        <v>128</v>
      </c>
      <c r="O338" s="48">
        <v>0</v>
      </c>
      <c r="R338" s="48">
        <v>500000</v>
      </c>
      <c r="S338" s="45" t="s">
        <v>2</v>
      </c>
      <c r="T338" s="45" t="s">
        <v>608</v>
      </c>
      <c r="U338" s="45" t="s">
        <v>936</v>
      </c>
      <c r="V338" s="45" t="s">
        <v>1073</v>
      </c>
      <c r="W338" s="45" t="s">
        <v>161</v>
      </c>
      <c r="Y338" s="48">
        <v>0</v>
      </c>
      <c r="AB338" s="48">
        <v>1500000</v>
      </c>
      <c r="AC338" s="45" t="s">
        <v>4</v>
      </c>
      <c r="AD338" s="45" t="s">
        <v>593</v>
      </c>
      <c r="AE338" s="45" t="s">
        <v>2565</v>
      </c>
      <c r="AF338" s="45" t="s">
        <v>2609</v>
      </c>
      <c r="AG338" s="45" t="s">
        <v>270</v>
      </c>
      <c r="AI338" s="48">
        <v>0</v>
      </c>
      <c r="AL338" s="48">
        <v>112</v>
      </c>
      <c r="AM338" s="45" t="s">
        <v>1</v>
      </c>
      <c r="AN338" s="45" t="s">
        <v>576</v>
      </c>
      <c r="AO338" s="45" t="s">
        <v>885</v>
      </c>
      <c r="AP338" s="45" t="s">
        <v>1240</v>
      </c>
      <c r="AQ338" s="45" t="s">
        <v>131</v>
      </c>
      <c r="AS338" s="48">
        <v>0</v>
      </c>
      <c r="AV338" s="48">
        <v>8022689</v>
      </c>
      <c r="AW338" s="45" t="s">
        <v>1</v>
      </c>
      <c r="AX338" s="45" t="s">
        <v>1376</v>
      </c>
      <c r="AY338" s="45" t="s">
        <v>2771</v>
      </c>
      <c r="AZ338" s="45" t="s">
        <v>2396</v>
      </c>
      <c r="BA338" s="45" t="s">
        <v>294</v>
      </c>
      <c r="BC338" s="48">
        <v>0</v>
      </c>
      <c r="BF338" s="48">
        <v>0</v>
      </c>
      <c r="BG338" s="45" t="s">
        <v>4</v>
      </c>
      <c r="BH338" s="45" t="s">
        <v>1358</v>
      </c>
      <c r="BI338" s="45" t="s">
        <v>1743</v>
      </c>
      <c r="BJ338" s="45" t="s">
        <v>2166</v>
      </c>
      <c r="BK338" s="45" t="s">
        <v>329</v>
      </c>
      <c r="BM338" s="48">
        <v>0</v>
      </c>
      <c r="BP338" s="48">
        <v>0</v>
      </c>
      <c r="BQ338" s="45" t="s">
        <v>1</v>
      </c>
      <c r="BR338" s="45" t="s">
        <v>2635</v>
      </c>
      <c r="BS338" s="45" t="s">
        <v>1721</v>
      </c>
      <c r="BT338" s="45" t="s">
        <v>145</v>
      </c>
      <c r="BU338" s="45" t="s">
        <v>145</v>
      </c>
      <c r="BW338" s="48">
        <v>0</v>
      </c>
    </row>
    <row r="339" spans="1:75" x14ac:dyDescent="0.3">
      <c r="A339" s="45" t="s">
        <v>499</v>
      </c>
      <c r="B339" s="45" t="s">
        <v>769</v>
      </c>
      <c r="C339" s="45" t="s">
        <v>1239</v>
      </c>
      <c r="D339" s="45" t="s">
        <v>64</v>
      </c>
      <c r="E339" s="45" t="s">
        <v>1</v>
      </c>
      <c r="F339" s="45"/>
      <c r="H339" s="1">
        <v>2000000</v>
      </c>
      <c r="I339" s="2" t="s">
        <v>2</v>
      </c>
      <c r="J339" s="2" t="s">
        <v>624</v>
      </c>
      <c r="K339" s="2" t="s">
        <v>963</v>
      </c>
      <c r="L339" s="45" t="s">
        <v>1184</v>
      </c>
      <c r="M339" s="2" t="s">
        <v>179</v>
      </c>
      <c r="O339" s="48">
        <v>1064663.58</v>
      </c>
      <c r="R339" s="48">
        <v>0</v>
      </c>
      <c r="S339" s="45" t="s">
        <v>1</v>
      </c>
      <c r="T339" s="45" t="s">
        <v>608</v>
      </c>
      <c r="U339" s="45" t="s">
        <v>936</v>
      </c>
      <c r="V339" s="45" t="s">
        <v>1261</v>
      </c>
      <c r="W339" s="45" t="s">
        <v>151</v>
      </c>
      <c r="Y339" s="48">
        <v>657898.92000000004</v>
      </c>
      <c r="AB339" s="48">
        <v>188679</v>
      </c>
      <c r="AC339" s="45" t="s">
        <v>1</v>
      </c>
      <c r="AD339" s="45" t="s">
        <v>585</v>
      </c>
      <c r="AE339" s="45" t="s">
        <v>901</v>
      </c>
      <c r="AF339" s="45" t="s">
        <v>1258</v>
      </c>
      <c r="AG339" s="45" t="s">
        <v>141</v>
      </c>
      <c r="AI339" s="48">
        <v>72604.960000000006</v>
      </c>
      <c r="AL339" s="48">
        <v>12574</v>
      </c>
      <c r="AM339" s="45" t="s">
        <v>2</v>
      </c>
      <c r="AN339" s="45" t="s">
        <v>576</v>
      </c>
      <c r="AO339" s="45" t="s">
        <v>2559</v>
      </c>
      <c r="AP339" s="45" t="s">
        <v>1142</v>
      </c>
      <c r="AQ339" s="45" t="s">
        <v>126</v>
      </c>
      <c r="AS339" s="48">
        <v>0</v>
      </c>
      <c r="AV339" s="48">
        <v>1523088</v>
      </c>
      <c r="AW339" s="45" t="s">
        <v>1</v>
      </c>
      <c r="AX339" s="45" t="s">
        <v>560</v>
      </c>
      <c r="AY339" s="45" t="s">
        <v>1731</v>
      </c>
      <c r="AZ339" s="45" t="s">
        <v>2387</v>
      </c>
      <c r="BA339" s="45" t="s">
        <v>295</v>
      </c>
      <c r="BC339" s="48">
        <v>552679.25</v>
      </c>
      <c r="BF339" s="48">
        <v>0</v>
      </c>
      <c r="BG339" s="45" t="s">
        <v>1</v>
      </c>
      <c r="BH339" s="45" t="s">
        <v>1358</v>
      </c>
      <c r="BI339" s="45" t="s">
        <v>1738</v>
      </c>
      <c r="BJ339" s="45" t="s">
        <v>2095</v>
      </c>
      <c r="BK339" s="45" t="s">
        <v>145</v>
      </c>
      <c r="BM339" s="48">
        <v>357357.35</v>
      </c>
      <c r="BP339" s="48">
        <v>0</v>
      </c>
      <c r="BQ339" s="45" t="s">
        <v>1</v>
      </c>
      <c r="BR339" s="45" t="s">
        <v>1351</v>
      </c>
      <c r="BS339" s="45" t="s">
        <v>1720</v>
      </c>
      <c r="BT339" s="45" t="s">
        <v>2363</v>
      </c>
      <c r="BU339" s="45" t="s">
        <v>252</v>
      </c>
      <c r="BW339" s="48">
        <v>0</v>
      </c>
    </row>
    <row r="340" spans="1:75" x14ac:dyDescent="0.3">
      <c r="A340" s="45" t="s">
        <v>499</v>
      </c>
      <c r="B340" s="45" t="s">
        <v>769</v>
      </c>
      <c r="C340" s="45" t="s">
        <v>1238</v>
      </c>
      <c r="D340" s="45" t="s">
        <v>63</v>
      </c>
      <c r="E340" s="45" t="s">
        <v>1</v>
      </c>
      <c r="F340" s="45"/>
      <c r="H340" s="1">
        <v>983822</v>
      </c>
      <c r="I340" s="2" t="s">
        <v>3</v>
      </c>
      <c r="J340" s="2" t="s">
        <v>625</v>
      </c>
      <c r="K340" s="2" t="s">
        <v>964</v>
      </c>
      <c r="L340" s="45" t="s">
        <v>1185</v>
      </c>
      <c r="M340" s="2" t="s">
        <v>180</v>
      </c>
      <c r="O340" s="48">
        <v>5749321.8700000001</v>
      </c>
      <c r="R340" s="48">
        <v>0</v>
      </c>
      <c r="S340" s="45" t="s">
        <v>2</v>
      </c>
      <c r="T340" s="45" t="s">
        <v>608</v>
      </c>
      <c r="U340" s="45" t="s">
        <v>936</v>
      </c>
      <c r="V340" s="45" t="s">
        <v>1073</v>
      </c>
      <c r="W340" s="45" t="s">
        <v>151</v>
      </c>
      <c r="Y340" s="48">
        <v>5419043.1299999999</v>
      </c>
      <c r="AB340" s="48">
        <v>30985</v>
      </c>
      <c r="AC340" s="45" t="s">
        <v>2</v>
      </c>
      <c r="AD340" s="45" t="s">
        <v>587</v>
      </c>
      <c r="AE340" s="45" t="s">
        <v>2566</v>
      </c>
      <c r="AF340" s="45" t="s">
        <v>1142</v>
      </c>
      <c r="AG340" s="45" t="s">
        <v>144</v>
      </c>
      <c r="AI340" s="48">
        <v>891808.21</v>
      </c>
      <c r="AL340" s="48">
        <v>36732</v>
      </c>
      <c r="AM340" s="45" t="s">
        <v>2</v>
      </c>
      <c r="AN340" s="45" t="s">
        <v>576</v>
      </c>
      <c r="AO340" s="45" t="s">
        <v>887</v>
      </c>
      <c r="AP340" s="45" t="s">
        <v>1142</v>
      </c>
      <c r="AQ340" s="45" t="s">
        <v>131</v>
      </c>
      <c r="AS340" s="48">
        <v>2595044</v>
      </c>
      <c r="AV340" s="48">
        <v>474269</v>
      </c>
      <c r="AW340" s="45" t="s">
        <v>2</v>
      </c>
      <c r="AX340" s="45" t="s">
        <v>560</v>
      </c>
      <c r="AY340" s="45" t="s">
        <v>867</v>
      </c>
      <c r="AZ340" s="45" t="s">
        <v>1141</v>
      </c>
      <c r="BA340" s="45" t="s">
        <v>120</v>
      </c>
      <c r="BC340" s="48">
        <v>1210527.6100000001</v>
      </c>
      <c r="BF340" s="48">
        <v>775000</v>
      </c>
      <c r="BG340" s="45" t="s">
        <v>1</v>
      </c>
      <c r="BH340" s="45" t="s">
        <v>1358</v>
      </c>
      <c r="BI340" s="45" t="s">
        <v>1737</v>
      </c>
      <c r="BJ340" s="45" t="s">
        <v>2095</v>
      </c>
      <c r="BK340" s="45" t="s">
        <v>145</v>
      </c>
      <c r="BM340" s="48">
        <v>167885.57</v>
      </c>
      <c r="BP340" s="48">
        <v>0</v>
      </c>
      <c r="BQ340" s="45" t="s">
        <v>4</v>
      </c>
      <c r="BR340" s="45" t="s">
        <v>1353</v>
      </c>
      <c r="BS340" s="45" t="s">
        <v>1726</v>
      </c>
      <c r="BT340" s="45" t="s">
        <v>1140</v>
      </c>
      <c r="BU340" s="45" t="s">
        <v>253</v>
      </c>
      <c r="BW340" s="48">
        <v>2205.37</v>
      </c>
    </row>
    <row r="341" spans="1:75" x14ac:dyDescent="0.3">
      <c r="A341" s="45" t="s">
        <v>499</v>
      </c>
      <c r="B341" s="45" t="s">
        <v>1618</v>
      </c>
      <c r="C341" s="45" t="s">
        <v>2130</v>
      </c>
      <c r="D341" s="45" t="s">
        <v>2131</v>
      </c>
      <c r="E341" s="45" t="s">
        <v>3</v>
      </c>
      <c r="F341" s="45"/>
      <c r="H341" s="1">
        <v>0</v>
      </c>
      <c r="I341" s="2" t="s">
        <v>2</v>
      </c>
      <c r="J341" s="2" t="s">
        <v>626</v>
      </c>
      <c r="K341" s="2" t="s">
        <v>965</v>
      </c>
      <c r="L341" s="45" t="s">
        <v>1186</v>
      </c>
      <c r="M341" s="2" t="s">
        <v>181</v>
      </c>
      <c r="O341" s="48">
        <v>0</v>
      </c>
      <c r="R341" s="48">
        <v>1380340</v>
      </c>
      <c r="S341" s="45" t="s">
        <v>2</v>
      </c>
      <c r="T341" s="45" t="s">
        <v>609</v>
      </c>
      <c r="U341" s="45" t="s">
        <v>937</v>
      </c>
      <c r="V341" s="45" t="s">
        <v>1111</v>
      </c>
      <c r="W341" s="45" t="s">
        <v>162</v>
      </c>
      <c r="Y341" s="48">
        <v>0</v>
      </c>
      <c r="AB341" s="48">
        <v>380714</v>
      </c>
      <c r="AC341" s="45" t="s">
        <v>2</v>
      </c>
      <c r="AD341" s="45" t="s">
        <v>588</v>
      </c>
      <c r="AE341" s="45" t="s">
        <v>904</v>
      </c>
      <c r="AF341" s="45" t="s">
        <v>1161</v>
      </c>
      <c r="AG341" s="45" t="s">
        <v>145</v>
      </c>
      <c r="AI341" s="48">
        <v>0</v>
      </c>
      <c r="AL341" s="48">
        <v>233958</v>
      </c>
      <c r="AM341" s="45" t="s">
        <v>2</v>
      </c>
      <c r="AN341" s="45" t="s">
        <v>577</v>
      </c>
      <c r="AO341" s="45" t="s">
        <v>888</v>
      </c>
      <c r="AP341" s="45" t="s">
        <v>1090</v>
      </c>
      <c r="AQ341" s="45" t="s">
        <v>63</v>
      </c>
      <c r="AS341" s="48">
        <v>0</v>
      </c>
      <c r="AV341" s="48">
        <v>0</v>
      </c>
      <c r="AW341" s="45" t="s">
        <v>1</v>
      </c>
      <c r="AX341" s="45" t="s">
        <v>560</v>
      </c>
      <c r="AY341" s="45" t="s">
        <v>868</v>
      </c>
      <c r="AZ341" s="45" t="s">
        <v>1254</v>
      </c>
      <c r="BA341" s="45" t="s">
        <v>120</v>
      </c>
      <c r="BC341" s="48">
        <v>0</v>
      </c>
      <c r="BF341" s="48">
        <v>1200000</v>
      </c>
      <c r="BG341" s="45" t="s">
        <v>2</v>
      </c>
      <c r="BH341" s="45" t="s">
        <v>578</v>
      </c>
      <c r="BI341" s="45" t="s">
        <v>1734</v>
      </c>
      <c r="BJ341" s="45" t="s">
        <v>2163</v>
      </c>
      <c r="BK341" s="45" t="s">
        <v>330</v>
      </c>
      <c r="BM341" s="48">
        <v>149328.46</v>
      </c>
      <c r="BP341" s="48">
        <v>1516924.98</v>
      </c>
      <c r="BQ341" s="45" t="s">
        <v>1</v>
      </c>
      <c r="BR341" s="45" t="s">
        <v>560</v>
      </c>
      <c r="BS341" s="45" t="s">
        <v>1731</v>
      </c>
      <c r="BT341" s="45" t="s">
        <v>2387</v>
      </c>
      <c r="BU341" s="45" t="s">
        <v>295</v>
      </c>
      <c r="BW341" s="48">
        <v>37482.36</v>
      </c>
    </row>
    <row r="342" spans="1:75" x14ac:dyDescent="0.3">
      <c r="A342" s="45" t="s">
        <v>499</v>
      </c>
      <c r="B342" s="45" t="s">
        <v>770</v>
      </c>
      <c r="C342" s="45" t="s">
        <v>1096</v>
      </c>
      <c r="D342" s="45" t="s">
        <v>63</v>
      </c>
      <c r="E342" s="45" t="s">
        <v>2</v>
      </c>
      <c r="F342" s="45"/>
      <c r="H342" s="1">
        <v>1604808</v>
      </c>
      <c r="I342" s="2" t="s">
        <v>2</v>
      </c>
      <c r="J342" s="2" t="s">
        <v>627</v>
      </c>
      <c r="K342" s="2" t="s">
        <v>966</v>
      </c>
      <c r="L342" s="45" t="s">
        <v>1184</v>
      </c>
      <c r="M342" s="2" t="s">
        <v>182</v>
      </c>
      <c r="O342" s="48">
        <v>0</v>
      </c>
      <c r="R342" s="48">
        <v>600000</v>
      </c>
      <c r="S342" s="45" t="s">
        <v>2</v>
      </c>
      <c r="T342" s="45" t="s">
        <v>609</v>
      </c>
      <c r="U342" s="45" t="s">
        <v>938</v>
      </c>
      <c r="V342" s="45" t="s">
        <v>1111</v>
      </c>
      <c r="W342" s="45" t="s">
        <v>163</v>
      </c>
      <c r="Y342" s="48">
        <v>0</v>
      </c>
      <c r="AB342" s="48">
        <v>291602</v>
      </c>
      <c r="AC342" s="45" t="s">
        <v>2</v>
      </c>
      <c r="AD342" s="45" t="s">
        <v>591</v>
      </c>
      <c r="AE342" s="45" t="s">
        <v>910</v>
      </c>
      <c r="AF342" s="45" t="s">
        <v>1163</v>
      </c>
      <c r="AG342" s="45" t="s">
        <v>146</v>
      </c>
      <c r="AI342" s="48">
        <v>0</v>
      </c>
      <c r="AL342" s="48">
        <v>1000000</v>
      </c>
      <c r="AM342" s="45" t="s">
        <v>1</v>
      </c>
      <c r="AN342" s="45" t="s">
        <v>578</v>
      </c>
      <c r="AO342" s="45" t="s">
        <v>2560</v>
      </c>
      <c r="AP342" s="45" t="s">
        <v>145</v>
      </c>
      <c r="AQ342" s="45" t="s">
        <v>145</v>
      </c>
      <c r="AS342" s="48">
        <v>0</v>
      </c>
      <c r="AV342" s="48">
        <v>0</v>
      </c>
      <c r="AW342" s="45" t="s">
        <v>2</v>
      </c>
      <c r="AX342" s="45" t="s">
        <v>561</v>
      </c>
      <c r="AY342" s="45" t="s">
        <v>869</v>
      </c>
      <c r="AZ342" s="45" t="s">
        <v>1142</v>
      </c>
      <c r="BA342" s="45" t="s">
        <v>121</v>
      </c>
      <c r="BC342" s="48">
        <v>0</v>
      </c>
      <c r="BF342" s="48">
        <v>0</v>
      </c>
      <c r="BG342" s="45" t="s">
        <v>1</v>
      </c>
      <c r="BH342" s="45" t="s">
        <v>1359</v>
      </c>
      <c r="BI342" s="45" t="s">
        <v>1745</v>
      </c>
      <c r="BJ342" s="45" t="s">
        <v>2361</v>
      </c>
      <c r="BK342" s="45" t="s">
        <v>254</v>
      </c>
      <c r="BM342" s="48">
        <v>0</v>
      </c>
      <c r="BP342" s="48">
        <v>797714.36</v>
      </c>
      <c r="BQ342" s="45" t="s">
        <v>2</v>
      </c>
      <c r="BR342" s="45" t="s">
        <v>560</v>
      </c>
      <c r="BS342" s="45" t="s">
        <v>867</v>
      </c>
      <c r="BT342" s="45" t="s">
        <v>1141</v>
      </c>
      <c r="BU342" s="45" t="s">
        <v>120</v>
      </c>
      <c r="BW342" s="48">
        <v>0</v>
      </c>
    </row>
    <row r="343" spans="1:75" x14ac:dyDescent="0.3">
      <c r="A343" s="45" t="s">
        <v>499</v>
      </c>
      <c r="B343" s="45" t="s">
        <v>2990</v>
      </c>
      <c r="C343" s="45" t="s">
        <v>3064</v>
      </c>
      <c r="D343" s="45" t="s">
        <v>64</v>
      </c>
      <c r="E343" s="45" t="s">
        <v>2</v>
      </c>
      <c r="F343" s="45"/>
      <c r="H343" s="1">
        <v>0</v>
      </c>
      <c r="I343" s="2" t="s">
        <v>2</v>
      </c>
      <c r="J343" s="2" t="s">
        <v>628</v>
      </c>
      <c r="K343" s="2" t="s">
        <v>967</v>
      </c>
      <c r="L343" s="45" t="s">
        <v>1187</v>
      </c>
      <c r="M343" s="2" t="s">
        <v>183</v>
      </c>
      <c r="O343" s="48">
        <v>0</v>
      </c>
      <c r="R343" s="48">
        <v>42466</v>
      </c>
      <c r="S343" s="45" t="s">
        <v>2</v>
      </c>
      <c r="T343" s="45" t="s">
        <v>609</v>
      </c>
      <c r="U343" s="45" t="s">
        <v>939</v>
      </c>
      <c r="V343" s="45" t="s">
        <v>1106</v>
      </c>
      <c r="W343" s="45" t="s">
        <v>164</v>
      </c>
      <c r="Y343" s="48">
        <v>0</v>
      </c>
      <c r="AB343" s="48">
        <v>0</v>
      </c>
      <c r="AC343" s="45" t="s">
        <v>1</v>
      </c>
      <c r="AD343" s="45" t="s">
        <v>592</v>
      </c>
      <c r="AE343" s="45" t="s">
        <v>2567</v>
      </c>
      <c r="AF343" s="45" t="s">
        <v>2610</v>
      </c>
      <c r="AG343" s="45" t="s">
        <v>127</v>
      </c>
      <c r="AI343" s="48">
        <v>0</v>
      </c>
      <c r="AL343" s="48">
        <v>11800</v>
      </c>
      <c r="AM343" s="45" t="s">
        <v>2</v>
      </c>
      <c r="AN343" s="45" t="s">
        <v>578</v>
      </c>
      <c r="AO343" s="45" t="s">
        <v>889</v>
      </c>
      <c r="AP343" s="45" t="s">
        <v>1142</v>
      </c>
      <c r="AQ343" s="45" t="s">
        <v>132</v>
      </c>
      <c r="AS343" s="48">
        <v>37932</v>
      </c>
      <c r="AV343" s="48">
        <v>156250</v>
      </c>
      <c r="AW343" s="45" t="s">
        <v>1</v>
      </c>
      <c r="AX343" s="45" t="s">
        <v>1358</v>
      </c>
      <c r="AY343" s="45" t="s">
        <v>1728</v>
      </c>
      <c r="AZ343" s="45" t="s">
        <v>2385</v>
      </c>
      <c r="BA343" s="45" t="s">
        <v>328</v>
      </c>
      <c r="BC343" s="48">
        <v>265.52</v>
      </c>
      <c r="BF343" s="48">
        <v>1107875</v>
      </c>
      <c r="BG343" s="45" t="s">
        <v>2</v>
      </c>
      <c r="BH343" s="45" t="s">
        <v>2497</v>
      </c>
      <c r="BI343" s="45" t="s">
        <v>2675</v>
      </c>
      <c r="BJ343" s="45" t="s">
        <v>2170</v>
      </c>
      <c r="BK343" s="45" t="s">
        <v>296</v>
      </c>
      <c r="BM343" s="48">
        <v>0</v>
      </c>
      <c r="BP343" s="48">
        <v>0</v>
      </c>
      <c r="BQ343" s="45" t="s">
        <v>1</v>
      </c>
      <c r="BR343" s="45" t="s">
        <v>560</v>
      </c>
      <c r="BS343" s="45" t="s">
        <v>1731</v>
      </c>
      <c r="BT343" s="45" t="s">
        <v>2386</v>
      </c>
      <c r="BU343" s="45" t="s">
        <v>295</v>
      </c>
      <c r="BW343" s="48">
        <v>0</v>
      </c>
    </row>
    <row r="344" spans="1:75" x14ac:dyDescent="0.3">
      <c r="A344" s="45" t="s">
        <v>500</v>
      </c>
      <c r="B344" s="45" t="s">
        <v>771</v>
      </c>
      <c r="C344" s="45" t="s">
        <v>1237</v>
      </c>
      <c r="D344" s="45" t="s">
        <v>57</v>
      </c>
      <c r="E344" s="45" t="s">
        <v>1</v>
      </c>
      <c r="F344" s="45"/>
      <c r="H344" s="1">
        <v>1200000</v>
      </c>
      <c r="I344" s="2" t="s">
        <v>2</v>
      </c>
      <c r="J344" s="2" t="s">
        <v>629</v>
      </c>
      <c r="K344" s="2" t="s">
        <v>968</v>
      </c>
      <c r="L344" s="45" t="s">
        <v>1187</v>
      </c>
      <c r="M344" s="2" t="s">
        <v>184</v>
      </c>
      <c r="O344" s="48">
        <v>0</v>
      </c>
      <c r="R344" s="48">
        <v>0</v>
      </c>
      <c r="S344" s="45" t="s">
        <v>2</v>
      </c>
      <c r="T344" s="45" t="s">
        <v>609</v>
      </c>
      <c r="U344" s="45" t="s">
        <v>940</v>
      </c>
      <c r="V344" s="45" t="s">
        <v>1173</v>
      </c>
      <c r="W344" s="45" t="s">
        <v>151</v>
      </c>
      <c r="Y344" s="48">
        <v>0</v>
      </c>
      <c r="AB344" s="48">
        <v>3500000</v>
      </c>
      <c r="AC344" s="45" t="s">
        <v>4</v>
      </c>
      <c r="AD344" s="45" t="s">
        <v>593</v>
      </c>
      <c r="AE344" s="45" t="s">
        <v>2568</v>
      </c>
      <c r="AF344" s="45" t="s">
        <v>2611</v>
      </c>
      <c r="AG344" s="45" t="s">
        <v>149</v>
      </c>
      <c r="AI344" s="48">
        <v>0</v>
      </c>
      <c r="AL344" s="48">
        <v>0</v>
      </c>
      <c r="AM344" s="45" t="s">
        <v>1</v>
      </c>
      <c r="AN344" s="45" t="s">
        <v>578</v>
      </c>
      <c r="AO344" s="45" t="s">
        <v>2679</v>
      </c>
      <c r="AP344" s="45" t="s">
        <v>2095</v>
      </c>
      <c r="AQ344" s="45" t="s">
        <v>145</v>
      </c>
      <c r="AS344" s="48">
        <v>0</v>
      </c>
      <c r="AV344" s="48">
        <v>1800000</v>
      </c>
      <c r="AW344" s="45" t="s">
        <v>2</v>
      </c>
      <c r="AX344" s="45" t="s">
        <v>1358</v>
      </c>
      <c r="AY344" s="45" t="s">
        <v>1730</v>
      </c>
      <c r="AZ344" s="45" t="s">
        <v>2162</v>
      </c>
      <c r="BA344" s="45" t="s">
        <v>145</v>
      </c>
      <c r="BC344" s="48">
        <v>0</v>
      </c>
      <c r="BF344" s="48">
        <v>3720000</v>
      </c>
      <c r="BG344" s="45" t="s">
        <v>4</v>
      </c>
      <c r="BH344" s="45" t="s">
        <v>562</v>
      </c>
      <c r="BI344" s="45" t="s">
        <v>870</v>
      </c>
      <c r="BJ344" s="45" t="s">
        <v>1143</v>
      </c>
      <c r="BK344" s="45" t="s">
        <v>98</v>
      </c>
      <c r="BM344" s="48">
        <v>0</v>
      </c>
      <c r="BP344" s="48">
        <v>0</v>
      </c>
      <c r="BQ344" s="45" t="s">
        <v>1</v>
      </c>
      <c r="BR344" s="45" t="s">
        <v>560</v>
      </c>
      <c r="BS344" s="45" t="s">
        <v>868</v>
      </c>
      <c r="BT344" s="45" t="s">
        <v>1254</v>
      </c>
      <c r="BU344" s="45" t="s">
        <v>120</v>
      </c>
      <c r="BW344" s="48">
        <v>0</v>
      </c>
    </row>
    <row r="345" spans="1:75" x14ac:dyDescent="0.3">
      <c r="A345" s="45" t="s">
        <v>500</v>
      </c>
      <c r="B345" s="45" t="s">
        <v>772</v>
      </c>
      <c r="C345" s="45" t="s">
        <v>1097</v>
      </c>
      <c r="D345" s="45" t="s">
        <v>57</v>
      </c>
      <c r="E345" s="45" t="s">
        <v>2</v>
      </c>
      <c r="F345" s="45"/>
      <c r="H345" s="1">
        <v>0</v>
      </c>
      <c r="I345" s="2" t="s">
        <v>1</v>
      </c>
      <c r="J345" s="2" t="s">
        <v>630</v>
      </c>
      <c r="K345" s="2" t="s">
        <v>969</v>
      </c>
      <c r="L345" s="45" t="s">
        <v>1232</v>
      </c>
      <c r="M345" s="2" t="s">
        <v>119</v>
      </c>
      <c r="O345" s="48">
        <v>0</v>
      </c>
      <c r="R345" s="48">
        <v>0</v>
      </c>
      <c r="S345" s="45" t="s">
        <v>2</v>
      </c>
      <c r="T345" s="45" t="s">
        <v>609</v>
      </c>
      <c r="U345" s="45" t="s">
        <v>941</v>
      </c>
      <c r="V345" s="45" t="s">
        <v>1122</v>
      </c>
      <c r="W345" s="45" t="s">
        <v>164</v>
      </c>
      <c r="Y345" s="48">
        <v>0</v>
      </c>
      <c r="AB345" s="48">
        <v>0</v>
      </c>
      <c r="AC345" s="45" t="s">
        <v>2</v>
      </c>
      <c r="AD345" s="45" t="s">
        <v>593</v>
      </c>
      <c r="AE345" s="45" t="s">
        <v>912</v>
      </c>
      <c r="AF345" s="45" t="s">
        <v>1090</v>
      </c>
      <c r="AG345" s="45" t="s">
        <v>148</v>
      </c>
      <c r="AI345" s="48">
        <v>0</v>
      </c>
      <c r="AL345" s="48">
        <v>23313</v>
      </c>
      <c r="AM345" s="45" t="s">
        <v>2</v>
      </c>
      <c r="AN345" s="45" t="s">
        <v>579</v>
      </c>
      <c r="AO345" s="45" t="s">
        <v>1784</v>
      </c>
      <c r="AP345" s="45" t="s">
        <v>2181</v>
      </c>
      <c r="AQ345" s="45" t="s">
        <v>265</v>
      </c>
      <c r="AS345" s="48">
        <v>0</v>
      </c>
      <c r="AV345" s="48">
        <v>0</v>
      </c>
      <c r="AW345" s="45" t="s">
        <v>1</v>
      </c>
      <c r="AX345" s="45" t="s">
        <v>1358</v>
      </c>
      <c r="AY345" s="45" t="s">
        <v>2772</v>
      </c>
      <c r="AZ345" s="45" t="s">
        <v>2388</v>
      </c>
      <c r="BA345" s="45" t="s">
        <v>329</v>
      </c>
      <c r="BC345" s="48">
        <v>0</v>
      </c>
      <c r="BF345" s="48">
        <v>4781755</v>
      </c>
      <c r="BG345" s="45" t="s">
        <v>2</v>
      </c>
      <c r="BH345" s="45" t="s">
        <v>1362</v>
      </c>
      <c r="BI345" s="45" t="s">
        <v>1756</v>
      </c>
      <c r="BJ345" s="45" t="s">
        <v>2172</v>
      </c>
      <c r="BK345" s="45" t="s">
        <v>128</v>
      </c>
      <c r="BM345" s="48">
        <v>0</v>
      </c>
      <c r="BP345" s="48">
        <v>0</v>
      </c>
      <c r="BQ345" s="45" t="s">
        <v>2</v>
      </c>
      <c r="BR345" s="45" t="s">
        <v>560</v>
      </c>
      <c r="BS345" s="45" t="s">
        <v>1732</v>
      </c>
      <c r="BT345" s="45" t="s">
        <v>1098</v>
      </c>
      <c r="BU345" s="45" t="s">
        <v>363</v>
      </c>
      <c r="BW345" s="48">
        <v>0</v>
      </c>
    </row>
    <row r="346" spans="1:75" x14ac:dyDescent="0.3">
      <c r="A346" s="45" t="s">
        <v>1321</v>
      </c>
      <c r="B346" s="45" t="s">
        <v>1619</v>
      </c>
      <c r="C346" s="45" t="s">
        <v>2082</v>
      </c>
      <c r="D346" s="45" t="s">
        <v>145</v>
      </c>
      <c r="E346" s="45" t="s">
        <v>1</v>
      </c>
      <c r="F346" s="45"/>
      <c r="H346" s="1">
        <v>0</v>
      </c>
      <c r="I346" s="2" t="s">
        <v>1</v>
      </c>
      <c r="J346" s="2" t="s">
        <v>630</v>
      </c>
      <c r="K346" s="2" t="s">
        <v>970</v>
      </c>
      <c r="L346" s="45" t="s">
        <v>1233</v>
      </c>
      <c r="M346" s="2" t="s">
        <v>119</v>
      </c>
      <c r="O346" s="48">
        <v>0</v>
      </c>
      <c r="R346" s="48">
        <v>1200967</v>
      </c>
      <c r="S346" s="45" t="s">
        <v>2</v>
      </c>
      <c r="T346" s="45" t="s">
        <v>610</v>
      </c>
      <c r="U346" s="45" t="s">
        <v>942</v>
      </c>
      <c r="V346" s="45" t="s">
        <v>1174</v>
      </c>
      <c r="W346" s="45" t="s">
        <v>165</v>
      </c>
      <c r="Y346" s="48">
        <v>0</v>
      </c>
      <c r="AB346" s="48">
        <v>1578419</v>
      </c>
      <c r="AC346" s="45" t="s">
        <v>4</v>
      </c>
      <c r="AD346" s="45" t="s">
        <v>569</v>
      </c>
      <c r="AE346" s="45" t="s">
        <v>2569</v>
      </c>
      <c r="AF346" s="45" t="s">
        <v>2612</v>
      </c>
      <c r="AG346" s="45" t="s">
        <v>271</v>
      </c>
      <c r="AI346" s="48">
        <v>0</v>
      </c>
      <c r="AL346" s="48">
        <v>0</v>
      </c>
      <c r="AM346" s="45" t="s">
        <v>2</v>
      </c>
      <c r="AN346" s="45" t="s">
        <v>579</v>
      </c>
      <c r="AO346" s="45" t="s">
        <v>890</v>
      </c>
      <c r="AP346" s="45" t="s">
        <v>1154</v>
      </c>
      <c r="AQ346" s="45" t="s">
        <v>133</v>
      </c>
      <c r="AS346" s="48">
        <v>0</v>
      </c>
      <c r="AV346" s="48">
        <v>0</v>
      </c>
      <c r="AW346" s="45" t="s">
        <v>4</v>
      </c>
      <c r="AX346" s="45" t="s">
        <v>1358</v>
      </c>
      <c r="AY346" s="45" t="s">
        <v>1743</v>
      </c>
      <c r="AZ346" s="45" t="s">
        <v>2166</v>
      </c>
      <c r="BA346" s="45" t="s">
        <v>329</v>
      </c>
      <c r="BC346" s="48">
        <v>0</v>
      </c>
      <c r="BF346" s="48">
        <v>1068715</v>
      </c>
      <c r="BG346" s="45" t="s">
        <v>2</v>
      </c>
      <c r="BH346" s="45" t="s">
        <v>1362</v>
      </c>
      <c r="BI346" s="45" t="s">
        <v>1750</v>
      </c>
      <c r="BJ346" s="45" t="s">
        <v>2171</v>
      </c>
      <c r="BK346" s="45" t="s">
        <v>297</v>
      </c>
      <c r="BM346" s="48">
        <v>0</v>
      </c>
      <c r="BP346" s="48">
        <v>156250</v>
      </c>
      <c r="BQ346" s="45" t="s">
        <v>1</v>
      </c>
      <c r="BR346" s="45" t="s">
        <v>1358</v>
      </c>
      <c r="BS346" s="45" t="s">
        <v>1728</v>
      </c>
      <c r="BT346" s="45" t="s">
        <v>2385</v>
      </c>
      <c r="BU346" s="45" t="s">
        <v>362</v>
      </c>
      <c r="BW346" s="48">
        <v>0</v>
      </c>
    </row>
    <row r="347" spans="1:75" x14ac:dyDescent="0.3">
      <c r="A347" s="45" t="s">
        <v>1321</v>
      </c>
      <c r="B347" s="45" t="s">
        <v>1620</v>
      </c>
      <c r="C347" s="45" t="s">
        <v>2082</v>
      </c>
      <c r="D347" s="45" t="s">
        <v>145</v>
      </c>
      <c r="E347" s="45" t="s">
        <v>1</v>
      </c>
      <c r="F347" s="45"/>
      <c r="H347" s="1">
        <v>0</v>
      </c>
      <c r="I347" s="2" t="s">
        <v>2</v>
      </c>
      <c r="J347" s="2" t="s">
        <v>630</v>
      </c>
      <c r="K347" s="2" t="s">
        <v>971</v>
      </c>
      <c r="L347" s="45" t="s">
        <v>1069</v>
      </c>
      <c r="M347" s="2" t="s">
        <v>119</v>
      </c>
      <c r="O347" s="48">
        <v>0</v>
      </c>
      <c r="R347" s="48">
        <v>0</v>
      </c>
      <c r="S347" s="45" t="s">
        <v>2</v>
      </c>
      <c r="T347" s="45" t="s">
        <v>611</v>
      </c>
      <c r="U347" s="45" t="s">
        <v>943</v>
      </c>
      <c r="V347" s="45" t="s">
        <v>1175</v>
      </c>
      <c r="W347" s="45" t="s">
        <v>166</v>
      </c>
      <c r="Y347" s="48">
        <v>0</v>
      </c>
      <c r="AB347" s="48">
        <v>-1554568</v>
      </c>
      <c r="AC347" s="45" t="s">
        <v>1</v>
      </c>
      <c r="AD347" s="45" t="s">
        <v>569</v>
      </c>
      <c r="AE347" s="45" t="s">
        <v>2570</v>
      </c>
      <c r="AF347" s="45" t="s">
        <v>145</v>
      </c>
      <c r="AG347" s="45" t="s">
        <v>145</v>
      </c>
      <c r="AI347" s="48">
        <v>0</v>
      </c>
      <c r="AL347" s="48">
        <v>563</v>
      </c>
      <c r="AM347" s="45" t="s">
        <v>1</v>
      </c>
      <c r="AN347" s="45" t="s">
        <v>580</v>
      </c>
      <c r="AO347" s="45" t="s">
        <v>1787</v>
      </c>
      <c r="AP347" s="45" t="s">
        <v>1256</v>
      </c>
      <c r="AQ347" s="45" t="s">
        <v>266</v>
      </c>
      <c r="AS347" s="48">
        <v>0</v>
      </c>
      <c r="AV347" s="48">
        <v>0</v>
      </c>
      <c r="AW347" s="45" t="s">
        <v>1</v>
      </c>
      <c r="AX347" s="45" t="s">
        <v>1358</v>
      </c>
      <c r="AY347" s="45" t="s">
        <v>1738</v>
      </c>
      <c r="AZ347" s="45" t="s">
        <v>2095</v>
      </c>
      <c r="BA347" s="45" t="s">
        <v>145</v>
      </c>
      <c r="BC347" s="48">
        <v>0</v>
      </c>
      <c r="BF347" s="48">
        <v>26472</v>
      </c>
      <c r="BG347" s="45" t="s">
        <v>2</v>
      </c>
      <c r="BH347" s="45" t="s">
        <v>1362</v>
      </c>
      <c r="BI347" s="45" t="s">
        <v>1751</v>
      </c>
      <c r="BJ347" s="45" t="s">
        <v>2826</v>
      </c>
      <c r="BK347" s="45" t="s">
        <v>331</v>
      </c>
      <c r="BM347" s="48">
        <v>0</v>
      </c>
      <c r="BP347" s="48">
        <v>495020.02</v>
      </c>
      <c r="BQ347" s="45" t="s">
        <v>1</v>
      </c>
      <c r="BR347" s="45" t="s">
        <v>1358</v>
      </c>
      <c r="BS347" s="45" t="s">
        <v>1740</v>
      </c>
      <c r="BT347" s="45" t="s">
        <v>2388</v>
      </c>
      <c r="BU347" s="45" t="s">
        <v>329</v>
      </c>
      <c r="BW347" s="48">
        <v>0</v>
      </c>
    </row>
    <row r="348" spans="1:75" x14ac:dyDescent="0.3">
      <c r="A348" s="45" t="s">
        <v>1321</v>
      </c>
      <c r="B348" s="45" t="s">
        <v>1621</v>
      </c>
      <c r="C348" s="45" t="s">
        <v>2082</v>
      </c>
      <c r="D348" s="45" t="s">
        <v>145</v>
      </c>
      <c r="E348" s="45" t="s">
        <v>1</v>
      </c>
      <c r="F348" s="45"/>
      <c r="H348" s="1">
        <v>1530000</v>
      </c>
      <c r="I348" s="2" t="s">
        <v>2</v>
      </c>
      <c r="J348" s="2" t="s">
        <v>631</v>
      </c>
      <c r="K348" s="2" t="s">
        <v>972</v>
      </c>
      <c r="L348" s="45" t="s">
        <v>1184</v>
      </c>
      <c r="M348" s="2" t="s">
        <v>185</v>
      </c>
      <c r="O348" s="48">
        <v>0</v>
      </c>
      <c r="R348" s="48">
        <v>414921</v>
      </c>
      <c r="S348" s="45" t="s">
        <v>2</v>
      </c>
      <c r="T348" s="45" t="s">
        <v>612</v>
      </c>
      <c r="U348" s="45" t="s">
        <v>944</v>
      </c>
      <c r="V348" s="45" t="s">
        <v>1111</v>
      </c>
      <c r="W348" s="45" t="s">
        <v>167</v>
      </c>
      <c r="Y348" s="48">
        <v>0</v>
      </c>
      <c r="AB348" s="48">
        <v>2003750</v>
      </c>
      <c r="AC348" s="45" t="s">
        <v>1</v>
      </c>
      <c r="AD348" s="45" t="s">
        <v>569</v>
      </c>
      <c r="AE348" s="45" t="s">
        <v>2571</v>
      </c>
      <c r="AF348" s="45" t="s">
        <v>145</v>
      </c>
      <c r="AG348" s="45" t="s">
        <v>145</v>
      </c>
      <c r="AI348" s="48">
        <v>0</v>
      </c>
      <c r="AL348" s="48">
        <v>2831041</v>
      </c>
      <c r="AM348" s="45" t="s">
        <v>1</v>
      </c>
      <c r="AN348" s="45" t="s">
        <v>580</v>
      </c>
      <c r="AO348" s="45" t="s">
        <v>1788</v>
      </c>
      <c r="AP348" s="45" t="s">
        <v>1256</v>
      </c>
      <c r="AQ348" s="45" t="s">
        <v>267</v>
      </c>
      <c r="AS348" s="48">
        <v>0</v>
      </c>
      <c r="AV348" s="48">
        <v>775000</v>
      </c>
      <c r="AW348" s="45" t="s">
        <v>1</v>
      </c>
      <c r="AX348" s="45" t="s">
        <v>1358</v>
      </c>
      <c r="AY348" s="45" t="s">
        <v>2673</v>
      </c>
      <c r="AZ348" s="45" t="s">
        <v>2095</v>
      </c>
      <c r="BA348" s="45" t="s">
        <v>145</v>
      </c>
      <c r="BC348" s="48">
        <v>0</v>
      </c>
      <c r="BF348" s="48">
        <v>1210000</v>
      </c>
      <c r="BG348" s="45" t="s">
        <v>1</v>
      </c>
      <c r="BH348" s="45" t="s">
        <v>1362</v>
      </c>
      <c r="BI348" s="45" t="s">
        <v>2773</v>
      </c>
      <c r="BJ348" s="45" t="s">
        <v>2084</v>
      </c>
      <c r="BK348" s="45" t="s">
        <v>145</v>
      </c>
      <c r="BM348" s="48">
        <v>0</v>
      </c>
      <c r="BP348" s="48">
        <v>717971.71</v>
      </c>
      <c r="BQ348" s="45" t="s">
        <v>2</v>
      </c>
      <c r="BR348" s="45" t="s">
        <v>1358</v>
      </c>
      <c r="BS348" s="45" t="s">
        <v>1734</v>
      </c>
      <c r="BT348" s="45" t="s">
        <v>2163</v>
      </c>
      <c r="BU348" s="45" t="s">
        <v>330</v>
      </c>
      <c r="BW348" s="48">
        <v>0</v>
      </c>
    </row>
    <row r="349" spans="1:75" x14ac:dyDescent="0.3">
      <c r="A349" s="45" t="s">
        <v>501</v>
      </c>
      <c r="B349" s="45" t="s">
        <v>773</v>
      </c>
      <c r="C349" s="45" t="s">
        <v>1098</v>
      </c>
      <c r="D349" s="45" t="s">
        <v>65</v>
      </c>
      <c r="E349" s="45" t="s">
        <v>2</v>
      </c>
      <c r="F349" s="45"/>
      <c r="H349" s="1">
        <v>0</v>
      </c>
      <c r="I349" s="2" t="s">
        <v>1</v>
      </c>
      <c r="J349" s="2" t="s">
        <v>631</v>
      </c>
      <c r="K349" s="2" t="s">
        <v>972</v>
      </c>
      <c r="L349" s="45" t="s">
        <v>1262</v>
      </c>
      <c r="M349" s="2" t="s">
        <v>185</v>
      </c>
      <c r="O349" s="48">
        <v>2592263</v>
      </c>
      <c r="R349" s="48">
        <v>5000000</v>
      </c>
      <c r="S349" s="45" t="s">
        <v>2</v>
      </c>
      <c r="T349" s="45" t="s">
        <v>613</v>
      </c>
      <c r="U349" s="45" t="s">
        <v>945</v>
      </c>
      <c r="V349" s="45" t="s">
        <v>1176</v>
      </c>
      <c r="W349" s="45" t="s">
        <v>156</v>
      </c>
      <c r="Y349" s="48">
        <v>2781879.97</v>
      </c>
      <c r="AB349" s="48">
        <v>0</v>
      </c>
      <c r="AC349" s="45" t="s">
        <v>2</v>
      </c>
      <c r="AD349" s="45" t="s">
        <v>596</v>
      </c>
      <c r="AE349" s="45" t="s">
        <v>915</v>
      </c>
      <c r="AF349" s="45" t="s">
        <v>1111</v>
      </c>
      <c r="AG349" s="45" t="s">
        <v>150</v>
      </c>
      <c r="AI349" s="48">
        <v>118414.46</v>
      </c>
      <c r="AL349" s="48">
        <v>4542366</v>
      </c>
      <c r="AM349" s="45" t="s">
        <v>1</v>
      </c>
      <c r="AN349" s="45" t="s">
        <v>580</v>
      </c>
      <c r="AO349" s="45" t="s">
        <v>1789</v>
      </c>
      <c r="AP349" s="45" t="s">
        <v>1256</v>
      </c>
      <c r="AQ349" s="45" t="s">
        <v>133</v>
      </c>
      <c r="AS349" s="48">
        <v>18013.91</v>
      </c>
      <c r="AV349" s="48">
        <v>1200000</v>
      </c>
      <c r="AW349" s="45" t="s">
        <v>2</v>
      </c>
      <c r="AX349" s="45" t="s">
        <v>578</v>
      </c>
      <c r="AY349" s="45" t="s">
        <v>1734</v>
      </c>
      <c r="AZ349" s="45" t="s">
        <v>2163</v>
      </c>
      <c r="BA349" s="45" t="s">
        <v>330</v>
      </c>
      <c r="BC349" s="48">
        <v>1596426.78</v>
      </c>
      <c r="BF349" s="48">
        <v>7000000</v>
      </c>
      <c r="BG349" s="45" t="s">
        <v>1</v>
      </c>
      <c r="BH349" s="45" t="s">
        <v>1362</v>
      </c>
      <c r="BI349" s="45" t="s">
        <v>1752</v>
      </c>
      <c r="BJ349" s="45" t="s">
        <v>2150</v>
      </c>
      <c r="BK349" s="45" t="s">
        <v>145</v>
      </c>
      <c r="BM349" s="48">
        <v>0</v>
      </c>
      <c r="BP349" s="48">
        <v>1489533.79</v>
      </c>
      <c r="BQ349" s="45" t="s">
        <v>2</v>
      </c>
      <c r="BR349" s="45" t="s">
        <v>1358</v>
      </c>
      <c r="BS349" s="45" t="s">
        <v>1730</v>
      </c>
      <c r="BT349" s="45" t="s">
        <v>2162</v>
      </c>
      <c r="BU349" s="45" t="s">
        <v>362</v>
      </c>
      <c r="BW349" s="48">
        <v>0</v>
      </c>
    </row>
    <row r="350" spans="1:75" x14ac:dyDescent="0.3">
      <c r="A350" s="45" t="s">
        <v>1322</v>
      </c>
      <c r="B350" s="45" t="s">
        <v>1622</v>
      </c>
      <c r="C350" s="45" t="s">
        <v>2358</v>
      </c>
      <c r="D350" s="45" t="s">
        <v>313</v>
      </c>
      <c r="E350" s="45" t="s">
        <v>1</v>
      </c>
      <c r="F350" s="45"/>
      <c r="H350" s="1">
        <v>31886</v>
      </c>
      <c r="I350" s="2" t="s">
        <v>1</v>
      </c>
      <c r="J350" s="2" t="s">
        <v>632</v>
      </c>
      <c r="K350" s="2" t="s">
        <v>973</v>
      </c>
      <c r="L350" s="45" t="s">
        <v>1237</v>
      </c>
      <c r="M350" s="2" t="s">
        <v>186</v>
      </c>
      <c r="O350" s="48">
        <v>-511.99</v>
      </c>
      <c r="R350" s="48">
        <v>0</v>
      </c>
      <c r="S350" s="45" t="s">
        <v>2</v>
      </c>
      <c r="T350" s="45" t="s">
        <v>613</v>
      </c>
      <c r="U350" s="45" t="s">
        <v>946</v>
      </c>
      <c r="V350" s="45" t="s">
        <v>1174</v>
      </c>
      <c r="W350" s="45" t="s">
        <v>151</v>
      </c>
      <c r="Y350" s="48">
        <v>0</v>
      </c>
      <c r="AB350" s="48">
        <v>284927</v>
      </c>
      <c r="AC350" s="45" t="s">
        <v>2</v>
      </c>
      <c r="AD350" s="45" t="s">
        <v>597</v>
      </c>
      <c r="AE350" s="45" t="s">
        <v>916</v>
      </c>
      <c r="AF350" s="45" t="s">
        <v>1111</v>
      </c>
      <c r="AG350" s="45" t="s">
        <v>151</v>
      </c>
      <c r="AI350" s="48">
        <v>836074.28</v>
      </c>
      <c r="AL350" s="48">
        <v>2512339</v>
      </c>
      <c r="AM350" s="45" t="s">
        <v>1</v>
      </c>
      <c r="AN350" s="45" t="s">
        <v>580</v>
      </c>
      <c r="AO350" s="45" t="s">
        <v>1790</v>
      </c>
      <c r="AP350" s="45" t="s">
        <v>1256</v>
      </c>
      <c r="AQ350" s="45" t="s">
        <v>197</v>
      </c>
      <c r="AS350" s="48">
        <v>10254.290000000001</v>
      </c>
      <c r="AV350" s="48">
        <v>0</v>
      </c>
      <c r="AW350" s="45" t="s">
        <v>1</v>
      </c>
      <c r="AX350" s="45" t="s">
        <v>1359</v>
      </c>
      <c r="AY350" s="45" t="s">
        <v>1745</v>
      </c>
      <c r="AZ350" s="45" t="s">
        <v>2361</v>
      </c>
      <c r="BA350" s="45" t="s">
        <v>254</v>
      </c>
      <c r="BC350" s="48">
        <v>120383.29</v>
      </c>
      <c r="BF350" s="48">
        <v>30000000</v>
      </c>
      <c r="BG350" s="45" t="s">
        <v>1</v>
      </c>
      <c r="BH350" s="45" t="s">
        <v>1362</v>
      </c>
      <c r="BI350" s="45" t="s">
        <v>2878</v>
      </c>
      <c r="BJ350" s="45" t="s">
        <v>2150</v>
      </c>
      <c r="BK350" s="45" t="s">
        <v>145</v>
      </c>
      <c r="BM350" s="48">
        <v>0</v>
      </c>
      <c r="BP350" s="48">
        <v>0</v>
      </c>
      <c r="BQ350" s="45" t="s">
        <v>4</v>
      </c>
      <c r="BR350" s="45" t="s">
        <v>1358</v>
      </c>
      <c r="BS350" s="45" t="s">
        <v>1743</v>
      </c>
      <c r="BT350" s="45" t="s">
        <v>2166</v>
      </c>
      <c r="BU350" s="45" t="s">
        <v>329</v>
      </c>
      <c r="BW350" s="48">
        <v>0</v>
      </c>
    </row>
    <row r="351" spans="1:75" x14ac:dyDescent="0.3">
      <c r="A351" s="45" t="s">
        <v>650</v>
      </c>
      <c r="B351" s="45" t="s">
        <v>1623</v>
      </c>
      <c r="C351" s="45" t="s">
        <v>2367</v>
      </c>
      <c r="D351" s="45" t="s">
        <v>358</v>
      </c>
      <c r="E351" s="45" t="s">
        <v>1</v>
      </c>
      <c r="F351" s="45"/>
      <c r="H351" s="1">
        <v>0</v>
      </c>
      <c r="I351" s="2" t="s">
        <v>1</v>
      </c>
      <c r="J351" s="2" t="s">
        <v>632</v>
      </c>
      <c r="K351" s="2" t="s">
        <v>974</v>
      </c>
      <c r="L351" s="45" t="s">
        <v>1262</v>
      </c>
      <c r="M351" s="2" t="s">
        <v>186</v>
      </c>
      <c r="O351" s="48">
        <v>0</v>
      </c>
      <c r="R351" s="48">
        <v>521929</v>
      </c>
      <c r="S351" s="45" t="s">
        <v>2</v>
      </c>
      <c r="T351" s="45" t="s">
        <v>614</v>
      </c>
      <c r="U351" s="45" t="s">
        <v>947</v>
      </c>
      <c r="V351" s="45" t="s">
        <v>1172</v>
      </c>
      <c r="W351" s="45" t="s">
        <v>168</v>
      </c>
      <c r="Y351" s="48">
        <v>0</v>
      </c>
      <c r="AB351" s="48">
        <v>0</v>
      </c>
      <c r="AC351" s="45" t="s">
        <v>3</v>
      </c>
      <c r="AD351" s="45" t="s">
        <v>597</v>
      </c>
      <c r="AE351" s="45" t="s">
        <v>916</v>
      </c>
      <c r="AF351" s="45" t="s">
        <v>1165</v>
      </c>
      <c r="AG351" s="45" t="s">
        <v>151</v>
      </c>
      <c r="AI351" s="48">
        <v>0</v>
      </c>
      <c r="AL351" s="48">
        <v>28053615</v>
      </c>
      <c r="AM351" s="45" t="s">
        <v>2</v>
      </c>
      <c r="AN351" s="45" t="s">
        <v>580</v>
      </c>
      <c r="AO351" s="45" t="s">
        <v>1792</v>
      </c>
      <c r="AP351" s="45" t="s">
        <v>1155</v>
      </c>
      <c r="AQ351" s="45" t="s">
        <v>267</v>
      </c>
      <c r="AS351" s="48">
        <v>0</v>
      </c>
      <c r="AV351" s="48">
        <v>1153128</v>
      </c>
      <c r="AW351" s="45" t="s">
        <v>2</v>
      </c>
      <c r="AX351" s="45" t="s">
        <v>2497</v>
      </c>
      <c r="AY351" s="45" t="s">
        <v>2675</v>
      </c>
      <c r="AZ351" s="45" t="s">
        <v>2170</v>
      </c>
      <c r="BA351" s="45" t="s">
        <v>296</v>
      </c>
      <c r="BC351" s="48">
        <v>46441.14</v>
      </c>
      <c r="BF351" s="48">
        <v>0</v>
      </c>
      <c r="BG351" s="45" t="s">
        <v>1</v>
      </c>
      <c r="BH351" s="45" t="s">
        <v>1362</v>
      </c>
      <c r="BI351" s="45" t="s">
        <v>1748</v>
      </c>
      <c r="BJ351" s="45" t="s">
        <v>2150</v>
      </c>
      <c r="BK351" s="45" t="s">
        <v>145</v>
      </c>
      <c r="BM351" s="48">
        <v>13414.2</v>
      </c>
      <c r="BP351" s="48">
        <v>775000</v>
      </c>
      <c r="BQ351" s="45" t="s">
        <v>1</v>
      </c>
      <c r="BR351" s="45" t="s">
        <v>1358</v>
      </c>
      <c r="BS351" s="45" t="s">
        <v>1737</v>
      </c>
      <c r="BT351" s="45" t="s">
        <v>2095</v>
      </c>
      <c r="BU351" s="45" t="s">
        <v>145</v>
      </c>
      <c r="BW351" s="48">
        <v>0</v>
      </c>
    </row>
    <row r="352" spans="1:75" x14ac:dyDescent="0.3">
      <c r="A352" s="45" t="s">
        <v>502</v>
      </c>
      <c r="B352" s="45" t="s">
        <v>774</v>
      </c>
      <c r="C352" s="45" t="s">
        <v>1099</v>
      </c>
      <c r="D352" s="45" t="s">
        <v>66</v>
      </c>
      <c r="E352" s="45" t="s">
        <v>2</v>
      </c>
      <c r="F352" s="45"/>
      <c r="H352" s="1">
        <v>3000000</v>
      </c>
      <c r="I352" s="2" t="s">
        <v>2</v>
      </c>
      <c r="J352" s="2" t="s">
        <v>633</v>
      </c>
      <c r="K352" s="2" t="s">
        <v>975</v>
      </c>
      <c r="L352" s="45" t="s">
        <v>1184</v>
      </c>
      <c r="M352" s="2" t="s">
        <v>186</v>
      </c>
      <c r="O352" s="48">
        <v>0</v>
      </c>
      <c r="R352" s="48">
        <v>1147751</v>
      </c>
      <c r="S352" s="45" t="s">
        <v>2</v>
      </c>
      <c r="T352" s="45" t="s">
        <v>615</v>
      </c>
      <c r="U352" s="45" t="s">
        <v>948</v>
      </c>
      <c r="V352" s="45" t="s">
        <v>1177</v>
      </c>
      <c r="W352" s="45" t="s">
        <v>151</v>
      </c>
      <c r="Y352" s="48">
        <v>0</v>
      </c>
      <c r="AB352" s="48">
        <v>800000</v>
      </c>
      <c r="AC352" s="45" t="s">
        <v>2</v>
      </c>
      <c r="AD352" s="45" t="s">
        <v>598</v>
      </c>
      <c r="AE352" s="45" t="s">
        <v>917</v>
      </c>
      <c r="AF352" s="45" t="s">
        <v>1166</v>
      </c>
      <c r="AG352" s="45" t="s">
        <v>152</v>
      </c>
      <c r="AI352" s="48">
        <v>0</v>
      </c>
      <c r="AL352" s="48">
        <v>7733280</v>
      </c>
      <c r="AM352" s="45" t="s">
        <v>1</v>
      </c>
      <c r="AN352" s="45" t="s">
        <v>2506</v>
      </c>
      <c r="AO352" s="45" t="s">
        <v>1786</v>
      </c>
      <c r="AP352" s="45" t="s">
        <v>1256</v>
      </c>
      <c r="AQ352" s="45" t="s">
        <v>265</v>
      </c>
      <c r="AS352" s="48">
        <v>0</v>
      </c>
      <c r="AV352" s="48">
        <v>1400000</v>
      </c>
      <c r="AW352" s="45" t="s">
        <v>4</v>
      </c>
      <c r="AX352" s="45" t="s">
        <v>562</v>
      </c>
      <c r="AY352" s="45" t="s">
        <v>870</v>
      </c>
      <c r="AZ352" s="45" t="s">
        <v>1143</v>
      </c>
      <c r="BA352" s="45" t="s">
        <v>98</v>
      </c>
      <c r="BC352" s="48">
        <v>0</v>
      </c>
      <c r="BF352" s="48">
        <v>0</v>
      </c>
      <c r="BG352" s="45" t="s">
        <v>1</v>
      </c>
      <c r="BH352" s="45" t="s">
        <v>1362</v>
      </c>
      <c r="BI352" s="45" t="s">
        <v>2879</v>
      </c>
      <c r="BJ352" s="45" t="s">
        <v>2088</v>
      </c>
      <c r="BK352" s="45" t="s">
        <v>145</v>
      </c>
      <c r="BM352" s="48">
        <v>0</v>
      </c>
      <c r="BP352" s="48">
        <v>0</v>
      </c>
      <c r="BQ352" s="45" t="s">
        <v>1</v>
      </c>
      <c r="BR352" s="45" t="s">
        <v>1358</v>
      </c>
      <c r="BS352" s="45" t="s">
        <v>1738</v>
      </c>
      <c r="BT352" s="45" t="s">
        <v>2095</v>
      </c>
      <c r="BU352" s="45" t="s">
        <v>145</v>
      </c>
      <c r="BW352" s="48">
        <v>0</v>
      </c>
    </row>
    <row r="353" spans="1:75" x14ac:dyDescent="0.3">
      <c r="A353" s="45" t="s">
        <v>502</v>
      </c>
      <c r="B353" s="45" t="s">
        <v>775</v>
      </c>
      <c r="C353" s="45" t="s">
        <v>1100</v>
      </c>
      <c r="D353" s="45" t="s">
        <v>67</v>
      </c>
      <c r="E353" s="45" t="s">
        <v>2</v>
      </c>
      <c r="F353" s="45"/>
      <c r="H353" s="1">
        <v>413413</v>
      </c>
      <c r="I353" s="2" t="s">
        <v>2</v>
      </c>
      <c r="J353" s="2" t="s">
        <v>621</v>
      </c>
      <c r="K353" s="2" t="s">
        <v>976</v>
      </c>
      <c r="L353" s="45" t="s">
        <v>1188</v>
      </c>
      <c r="M353" s="2" t="s">
        <v>157</v>
      </c>
      <c r="O353" s="48">
        <v>9903.4500000000007</v>
      </c>
      <c r="R353" s="48">
        <v>0</v>
      </c>
      <c r="S353" s="45" t="s">
        <v>2</v>
      </c>
      <c r="T353" s="45" t="s">
        <v>616</v>
      </c>
      <c r="U353" s="45" t="s">
        <v>949</v>
      </c>
      <c r="V353" s="45" t="s">
        <v>1178</v>
      </c>
      <c r="W353" s="45" t="s">
        <v>169</v>
      </c>
      <c r="Y353" s="48">
        <v>28440.53</v>
      </c>
      <c r="AB353" s="48">
        <v>0</v>
      </c>
      <c r="AC353" s="45" t="s">
        <v>2</v>
      </c>
      <c r="AD353" s="45" t="s">
        <v>599</v>
      </c>
      <c r="AE353" s="45" t="s">
        <v>918</v>
      </c>
      <c r="AF353" s="45" t="s">
        <v>1167</v>
      </c>
      <c r="AG353" s="45" t="s">
        <v>153</v>
      </c>
      <c r="AI353" s="48">
        <v>0</v>
      </c>
      <c r="AL353" s="48">
        <v>6239277</v>
      </c>
      <c r="AM353" s="45" t="s">
        <v>2</v>
      </c>
      <c r="AN353" s="45" t="s">
        <v>2506</v>
      </c>
      <c r="AO353" s="45" t="s">
        <v>1791</v>
      </c>
      <c r="AP353" s="45" t="s">
        <v>1155</v>
      </c>
      <c r="AQ353" s="45" t="s">
        <v>265</v>
      </c>
      <c r="AS353" s="48">
        <v>0</v>
      </c>
      <c r="AV353" s="48">
        <v>5000000</v>
      </c>
      <c r="AW353" s="45" t="s">
        <v>2</v>
      </c>
      <c r="AX353" s="45" t="s">
        <v>1362</v>
      </c>
      <c r="AY353" s="45" t="s">
        <v>1756</v>
      </c>
      <c r="AZ353" s="45" t="s">
        <v>2172</v>
      </c>
      <c r="BA353" s="45" t="s">
        <v>128</v>
      </c>
      <c r="BC353" s="48">
        <v>0</v>
      </c>
      <c r="BF353" s="48">
        <v>0</v>
      </c>
      <c r="BG353" s="45" t="s">
        <v>1</v>
      </c>
      <c r="BH353" s="45" t="s">
        <v>2498</v>
      </c>
      <c r="BI353" s="45" t="s">
        <v>1753</v>
      </c>
      <c r="BJ353" s="45" t="s">
        <v>2355</v>
      </c>
      <c r="BK353" s="45" t="s">
        <v>255</v>
      </c>
      <c r="BM353" s="48">
        <v>0</v>
      </c>
      <c r="BP353" s="48">
        <v>10000000</v>
      </c>
      <c r="BQ353" s="45" t="s">
        <v>1</v>
      </c>
      <c r="BR353" s="45" t="s">
        <v>1358</v>
      </c>
      <c r="BS353" s="45" t="s">
        <v>1733</v>
      </c>
      <c r="BT353" s="45" t="s">
        <v>2079</v>
      </c>
      <c r="BU353" s="45" t="s">
        <v>145</v>
      </c>
      <c r="BW353" s="48">
        <v>0</v>
      </c>
    </row>
    <row r="354" spans="1:75" x14ac:dyDescent="0.3">
      <c r="A354" s="45" t="s">
        <v>1323</v>
      </c>
      <c r="B354" s="45" t="s">
        <v>781</v>
      </c>
      <c r="C354" s="45" t="s">
        <v>1241</v>
      </c>
      <c r="D354" s="45" t="s">
        <v>71</v>
      </c>
      <c r="E354" s="45" t="s">
        <v>1</v>
      </c>
      <c r="F354" s="45"/>
      <c r="H354" s="1">
        <v>0</v>
      </c>
      <c r="I354" s="2" t="s">
        <v>2</v>
      </c>
      <c r="J354" s="2" t="s">
        <v>621</v>
      </c>
      <c r="K354" s="2" t="s">
        <v>977</v>
      </c>
      <c r="L354" s="45" t="s">
        <v>1157</v>
      </c>
      <c r="M354" s="2" t="s">
        <v>187</v>
      </c>
      <c r="O354" s="48">
        <v>0</v>
      </c>
      <c r="R354" s="48">
        <v>0</v>
      </c>
      <c r="S354" s="45" t="s">
        <v>2</v>
      </c>
      <c r="T354" s="45" t="s">
        <v>617</v>
      </c>
      <c r="U354" s="45" t="s">
        <v>950</v>
      </c>
      <c r="V354" s="45" t="s">
        <v>1172</v>
      </c>
      <c r="W354" s="45" t="s">
        <v>170</v>
      </c>
      <c r="Y354" s="48">
        <v>0</v>
      </c>
      <c r="AB354" s="48">
        <v>142771</v>
      </c>
      <c r="AC354" s="45" t="s">
        <v>2</v>
      </c>
      <c r="AD354" s="45" t="s">
        <v>2508</v>
      </c>
      <c r="AE354" s="45" t="s">
        <v>2572</v>
      </c>
      <c r="AF354" s="45" t="s">
        <v>1106</v>
      </c>
      <c r="AG354" s="45" t="s">
        <v>156</v>
      </c>
      <c r="AI354" s="48">
        <v>0</v>
      </c>
      <c r="AL354" s="48">
        <v>1000000</v>
      </c>
      <c r="AM354" s="45" t="s">
        <v>1</v>
      </c>
      <c r="AN354" s="45" t="s">
        <v>1380</v>
      </c>
      <c r="AO354" s="45" t="s">
        <v>2561</v>
      </c>
      <c r="AP354" s="45" t="s">
        <v>2084</v>
      </c>
      <c r="AQ354" s="45" t="s">
        <v>145</v>
      </c>
      <c r="AS354" s="48">
        <v>0</v>
      </c>
      <c r="AV354" s="48">
        <v>32783</v>
      </c>
      <c r="AW354" s="45" t="s">
        <v>2</v>
      </c>
      <c r="AX354" s="45" t="s">
        <v>1362</v>
      </c>
      <c r="AY354" s="45" t="s">
        <v>1750</v>
      </c>
      <c r="AZ354" s="45" t="s">
        <v>2171</v>
      </c>
      <c r="BA354" s="45" t="s">
        <v>297</v>
      </c>
      <c r="BC354" s="48">
        <v>0</v>
      </c>
      <c r="BF354" s="48">
        <v>0</v>
      </c>
      <c r="BG354" s="45" t="s">
        <v>1</v>
      </c>
      <c r="BH354" s="45" t="s">
        <v>1364</v>
      </c>
      <c r="BI354" s="45" t="s">
        <v>2551</v>
      </c>
      <c r="BJ354" s="45" t="s">
        <v>2363</v>
      </c>
      <c r="BK354" s="45" t="s">
        <v>256</v>
      </c>
      <c r="BM354" s="48">
        <v>0</v>
      </c>
      <c r="BP354" s="48">
        <v>1000000</v>
      </c>
      <c r="BQ354" s="45" t="s">
        <v>1</v>
      </c>
      <c r="BR354" s="45" t="s">
        <v>1358</v>
      </c>
      <c r="BS354" s="45" t="s">
        <v>1742</v>
      </c>
      <c r="BT354" s="45" t="s">
        <v>145</v>
      </c>
      <c r="BU354" s="45" t="s">
        <v>145</v>
      </c>
      <c r="BW354" s="48">
        <v>0</v>
      </c>
    </row>
    <row r="355" spans="1:75" x14ac:dyDescent="0.3">
      <c r="A355" s="45" t="s">
        <v>503</v>
      </c>
      <c r="B355" s="45" t="s">
        <v>2991</v>
      </c>
      <c r="C355" s="45" t="s">
        <v>1101</v>
      </c>
      <c r="D355" s="45" t="s">
        <v>68</v>
      </c>
      <c r="E355" s="45" t="s">
        <v>2</v>
      </c>
      <c r="F355" s="45"/>
      <c r="H355" s="1">
        <v>1998276</v>
      </c>
      <c r="I355" s="2" t="s">
        <v>2</v>
      </c>
      <c r="J355" s="2" t="s">
        <v>634</v>
      </c>
      <c r="K355" s="2" t="s">
        <v>978</v>
      </c>
      <c r="L355" s="45" t="s">
        <v>1189</v>
      </c>
      <c r="M355" s="2" t="s">
        <v>188</v>
      </c>
      <c r="O355" s="48">
        <v>52288.71</v>
      </c>
      <c r="R355" s="48">
        <v>1625058</v>
      </c>
      <c r="S355" s="45" t="s">
        <v>2</v>
      </c>
      <c r="T355" s="45" t="s">
        <v>599</v>
      </c>
      <c r="U355" s="45" t="s">
        <v>951</v>
      </c>
      <c r="V355" s="45" t="s">
        <v>1172</v>
      </c>
      <c r="W355" s="45" t="s">
        <v>171</v>
      </c>
      <c r="Y355" s="48">
        <v>7040.6</v>
      </c>
      <c r="AB355" s="48">
        <v>0</v>
      </c>
      <c r="AC355" s="45" t="s">
        <v>2</v>
      </c>
      <c r="AD355" s="45" t="s">
        <v>2508</v>
      </c>
      <c r="AE355" s="45" t="s">
        <v>919</v>
      </c>
      <c r="AF355" s="45" t="s">
        <v>1122</v>
      </c>
      <c r="AG355" s="45" t="s">
        <v>154</v>
      </c>
      <c r="AI355" s="48">
        <v>0</v>
      </c>
      <c r="AL355" s="48">
        <v>8000000</v>
      </c>
      <c r="AM355" s="45" t="s">
        <v>1</v>
      </c>
      <c r="AN355" s="45" t="s">
        <v>1380</v>
      </c>
      <c r="AO355" s="45" t="s">
        <v>2680</v>
      </c>
      <c r="AP355" s="45" t="s">
        <v>145</v>
      </c>
      <c r="AQ355" s="45" t="s">
        <v>145</v>
      </c>
      <c r="AS355" s="48">
        <v>0</v>
      </c>
      <c r="AV355" s="48">
        <v>93537</v>
      </c>
      <c r="AW355" s="45" t="s">
        <v>2</v>
      </c>
      <c r="AX355" s="45" t="s">
        <v>1362</v>
      </c>
      <c r="AY355" s="45" t="s">
        <v>1751</v>
      </c>
      <c r="AZ355" s="45" t="s">
        <v>2826</v>
      </c>
      <c r="BA355" s="45" t="s">
        <v>331</v>
      </c>
      <c r="BC355" s="48">
        <v>0</v>
      </c>
      <c r="BF355" s="48">
        <v>637553</v>
      </c>
      <c r="BG355" s="45" t="s">
        <v>1</v>
      </c>
      <c r="BH355" s="45" t="s">
        <v>2499</v>
      </c>
      <c r="BI355" s="45" t="s">
        <v>1757</v>
      </c>
      <c r="BJ355" s="45" t="s">
        <v>2389</v>
      </c>
      <c r="BK355" s="45" t="s">
        <v>257</v>
      </c>
      <c r="BM355" s="48">
        <v>0</v>
      </c>
      <c r="BP355" s="48">
        <v>0</v>
      </c>
      <c r="BQ355" s="45" t="s">
        <v>1</v>
      </c>
      <c r="BR355" s="45" t="s">
        <v>1359</v>
      </c>
      <c r="BS355" s="45" t="s">
        <v>1745</v>
      </c>
      <c r="BT355" s="45" t="s">
        <v>2361</v>
      </c>
      <c r="BU355" s="45" t="s">
        <v>254</v>
      </c>
      <c r="BW355" s="48">
        <v>0</v>
      </c>
    </row>
    <row r="356" spans="1:75" x14ac:dyDescent="0.3">
      <c r="A356" s="45" t="s">
        <v>2625</v>
      </c>
      <c r="B356" s="45" t="s">
        <v>777</v>
      </c>
      <c r="C356" s="45" t="s">
        <v>1240</v>
      </c>
      <c r="D356" s="45" t="s">
        <v>69</v>
      </c>
      <c r="E356" s="45" t="s">
        <v>1</v>
      </c>
      <c r="F356" s="45"/>
      <c r="H356" s="1">
        <v>0</v>
      </c>
      <c r="I356" s="2" t="s">
        <v>1</v>
      </c>
      <c r="J356" s="2" t="s">
        <v>634</v>
      </c>
      <c r="K356" s="2" t="s">
        <v>979</v>
      </c>
      <c r="L356" s="45" t="s">
        <v>1237</v>
      </c>
      <c r="M356" s="2" t="s">
        <v>188</v>
      </c>
      <c r="O356" s="48">
        <v>0</v>
      </c>
      <c r="R356" s="48">
        <v>0</v>
      </c>
      <c r="S356" s="45" t="s">
        <v>2</v>
      </c>
      <c r="T356" s="45" t="s">
        <v>599</v>
      </c>
      <c r="U356" s="45" t="s">
        <v>952</v>
      </c>
      <c r="V356" s="45" t="s">
        <v>1179</v>
      </c>
      <c r="W356" s="45" t="s">
        <v>166</v>
      </c>
      <c r="Y356" s="48">
        <v>0</v>
      </c>
      <c r="AB356" s="48">
        <v>3000000</v>
      </c>
      <c r="AC356" s="45" t="s">
        <v>2</v>
      </c>
      <c r="AD356" s="45" t="s">
        <v>2508</v>
      </c>
      <c r="AE356" s="45" t="s">
        <v>920</v>
      </c>
      <c r="AF356" s="45" t="s">
        <v>1168</v>
      </c>
      <c r="AG356" s="45" t="s">
        <v>155</v>
      </c>
      <c r="AI356" s="48">
        <v>0</v>
      </c>
      <c r="AL356" s="48">
        <v>1133144</v>
      </c>
      <c r="AM356" s="45" t="s">
        <v>2</v>
      </c>
      <c r="AN356" s="45" t="s">
        <v>1380</v>
      </c>
      <c r="AO356" s="45" t="s">
        <v>896</v>
      </c>
      <c r="AP356" s="45" t="s">
        <v>1156</v>
      </c>
      <c r="AQ356" s="45" t="s">
        <v>137</v>
      </c>
      <c r="AS356" s="48">
        <v>649664.04</v>
      </c>
      <c r="AV356" s="48">
        <v>2270000</v>
      </c>
      <c r="AW356" s="45" t="s">
        <v>1</v>
      </c>
      <c r="AX356" s="45" t="s">
        <v>1362</v>
      </c>
      <c r="AY356" s="45" t="s">
        <v>2773</v>
      </c>
      <c r="AZ356" s="45" t="s">
        <v>2084</v>
      </c>
      <c r="BA356" s="45" t="s">
        <v>145</v>
      </c>
      <c r="BC356" s="48">
        <v>0</v>
      </c>
      <c r="BF356" s="48">
        <v>0</v>
      </c>
      <c r="BG356" s="45" t="s">
        <v>1</v>
      </c>
      <c r="BH356" s="45" t="s">
        <v>1366</v>
      </c>
      <c r="BI356" s="45" t="s">
        <v>1758</v>
      </c>
      <c r="BJ356" s="45" t="s">
        <v>2355</v>
      </c>
      <c r="BK356" s="45" t="s">
        <v>258</v>
      </c>
      <c r="BM356" s="48">
        <v>0</v>
      </c>
      <c r="BP356" s="48">
        <v>978527.01</v>
      </c>
      <c r="BQ356" s="45" t="s">
        <v>2</v>
      </c>
      <c r="BR356" s="45" t="s">
        <v>2497</v>
      </c>
      <c r="BS356" s="45" t="s">
        <v>1747</v>
      </c>
      <c r="BT356" s="45" t="s">
        <v>2170</v>
      </c>
      <c r="BU356" s="45" t="s">
        <v>296</v>
      </c>
      <c r="BW356" s="48">
        <v>0</v>
      </c>
    </row>
    <row r="357" spans="1:75" x14ac:dyDescent="0.3">
      <c r="A357" s="45" t="s">
        <v>2625</v>
      </c>
      <c r="B357" s="45" t="s">
        <v>779</v>
      </c>
      <c r="C357" s="45" t="s">
        <v>1102</v>
      </c>
      <c r="D357" s="45" t="s">
        <v>68</v>
      </c>
      <c r="E357" s="45" t="s">
        <v>2</v>
      </c>
      <c r="F357" s="45"/>
      <c r="H357" s="1">
        <v>750000</v>
      </c>
      <c r="I357" s="2" t="s">
        <v>1</v>
      </c>
      <c r="J357" s="2" t="s">
        <v>635</v>
      </c>
      <c r="K357" s="2" t="s">
        <v>980</v>
      </c>
      <c r="L357" s="45" t="s">
        <v>1263</v>
      </c>
      <c r="M357" s="2" t="s">
        <v>189</v>
      </c>
      <c r="O357" s="48">
        <v>0</v>
      </c>
      <c r="R357" s="48">
        <v>1000000</v>
      </c>
      <c r="S357" s="45" t="s">
        <v>2</v>
      </c>
      <c r="T357" s="45" t="s">
        <v>618</v>
      </c>
      <c r="U357" s="45" t="s">
        <v>953</v>
      </c>
      <c r="V357" s="45" t="s">
        <v>1128</v>
      </c>
      <c r="W357" s="45" t="s">
        <v>172</v>
      </c>
      <c r="Y357" s="48">
        <v>0</v>
      </c>
      <c r="AB357" s="48">
        <v>0</v>
      </c>
      <c r="AC357" s="45" t="s">
        <v>2</v>
      </c>
      <c r="AD357" s="45" t="s">
        <v>2508</v>
      </c>
      <c r="AE357" s="45" t="s">
        <v>922</v>
      </c>
      <c r="AF357" s="45" t="s">
        <v>1100</v>
      </c>
      <c r="AG357" s="45" t="s">
        <v>156</v>
      </c>
      <c r="AI357" s="48">
        <v>0</v>
      </c>
      <c r="AL357" s="48">
        <v>470275</v>
      </c>
      <c r="AM357" s="45" t="s">
        <v>2</v>
      </c>
      <c r="AN357" s="45" t="s">
        <v>1380</v>
      </c>
      <c r="AO357" s="45" t="s">
        <v>897</v>
      </c>
      <c r="AP357" s="45" t="s">
        <v>1157</v>
      </c>
      <c r="AQ357" s="45" t="s">
        <v>109</v>
      </c>
      <c r="AS357" s="48">
        <v>0</v>
      </c>
      <c r="AV357" s="48">
        <v>7000000</v>
      </c>
      <c r="AW357" s="45" t="s">
        <v>1</v>
      </c>
      <c r="AX357" s="45" t="s">
        <v>1362</v>
      </c>
      <c r="AY357" s="45" t="s">
        <v>1752</v>
      </c>
      <c r="AZ357" s="45" t="s">
        <v>2150</v>
      </c>
      <c r="BA357" s="45" t="s">
        <v>145</v>
      </c>
      <c r="BC357" s="48">
        <v>0</v>
      </c>
      <c r="BF357" s="48">
        <v>252349</v>
      </c>
      <c r="BG357" s="45" t="s">
        <v>1</v>
      </c>
      <c r="BH357" s="45" t="s">
        <v>1367</v>
      </c>
      <c r="BI357" s="45" t="s">
        <v>1760</v>
      </c>
      <c r="BJ357" s="45" t="s">
        <v>2391</v>
      </c>
      <c r="BK357" s="45" t="s">
        <v>333</v>
      </c>
      <c r="BM357" s="48">
        <v>0</v>
      </c>
      <c r="BP357" s="48">
        <v>475694.09</v>
      </c>
      <c r="BQ357" s="45" t="s">
        <v>4</v>
      </c>
      <c r="BR357" s="45" t="s">
        <v>562</v>
      </c>
      <c r="BS357" s="45" t="s">
        <v>870</v>
      </c>
      <c r="BT357" s="45" t="s">
        <v>1143</v>
      </c>
      <c r="BU357" s="45" t="s">
        <v>98</v>
      </c>
      <c r="BW357" s="48">
        <v>0</v>
      </c>
    </row>
    <row r="358" spans="1:75" x14ac:dyDescent="0.3">
      <c r="A358" s="45" t="s">
        <v>505</v>
      </c>
      <c r="B358" s="45" t="s">
        <v>780</v>
      </c>
      <c r="C358" s="45" t="s">
        <v>1240</v>
      </c>
      <c r="D358" s="45" t="s">
        <v>70</v>
      </c>
      <c r="E358" s="45" t="s">
        <v>1</v>
      </c>
      <c r="F358" s="45"/>
      <c r="H358" s="1">
        <v>0</v>
      </c>
      <c r="I358" s="2" t="s">
        <v>1</v>
      </c>
      <c r="J358" s="2" t="s">
        <v>635</v>
      </c>
      <c r="K358" s="2" t="s">
        <v>981</v>
      </c>
      <c r="L358" s="45" t="s">
        <v>1262</v>
      </c>
      <c r="M358" s="2" t="s">
        <v>190</v>
      </c>
      <c r="O358" s="48">
        <v>0</v>
      </c>
      <c r="R358" s="48">
        <v>10500000</v>
      </c>
      <c r="S358" s="45" t="s">
        <v>1</v>
      </c>
      <c r="T358" s="45" t="s">
        <v>2435</v>
      </c>
      <c r="U358" s="45" t="s">
        <v>2461</v>
      </c>
      <c r="V358" s="45" t="s">
        <v>2363</v>
      </c>
      <c r="W358" s="45" t="s">
        <v>145</v>
      </c>
      <c r="Y358" s="48">
        <v>0</v>
      </c>
      <c r="AB358" s="48">
        <v>3000000</v>
      </c>
      <c r="AC358" s="45" t="s">
        <v>1</v>
      </c>
      <c r="AD358" s="45" t="s">
        <v>2508</v>
      </c>
      <c r="AE358" s="45" t="s">
        <v>2573</v>
      </c>
      <c r="AF358" s="45" t="s">
        <v>145</v>
      </c>
      <c r="AG358" s="45" t="s">
        <v>145</v>
      </c>
      <c r="AI358" s="48">
        <v>10762.32</v>
      </c>
      <c r="AL358" s="48">
        <v>3598718</v>
      </c>
      <c r="AM358" s="45" t="s">
        <v>1</v>
      </c>
      <c r="AN358" s="45" t="s">
        <v>1381</v>
      </c>
      <c r="AO358" s="45" t="s">
        <v>1796</v>
      </c>
      <c r="AP358" s="45" t="s">
        <v>2400</v>
      </c>
      <c r="AQ358" s="45" t="s">
        <v>268</v>
      </c>
      <c r="AS358" s="48">
        <v>85527.5</v>
      </c>
      <c r="AV358" s="48">
        <v>2000000</v>
      </c>
      <c r="AW358" s="45" t="s">
        <v>1</v>
      </c>
      <c r="AX358" s="45" t="s">
        <v>1362</v>
      </c>
      <c r="AY358" s="45" t="s">
        <v>2774</v>
      </c>
      <c r="AZ358" s="45" t="s">
        <v>2150</v>
      </c>
      <c r="BA358" s="45" t="s">
        <v>145</v>
      </c>
      <c r="BC358" s="48">
        <v>5401.07</v>
      </c>
      <c r="BF358" s="48">
        <v>563051</v>
      </c>
      <c r="BG358" s="45" t="s">
        <v>2</v>
      </c>
      <c r="BH358" s="45" t="s">
        <v>1367</v>
      </c>
      <c r="BI358" s="45" t="s">
        <v>1761</v>
      </c>
      <c r="BJ358" s="45" t="s">
        <v>2173</v>
      </c>
      <c r="BK358" s="45" t="s">
        <v>231</v>
      </c>
      <c r="BM358" s="48">
        <v>0</v>
      </c>
      <c r="BP358" s="48">
        <v>0</v>
      </c>
      <c r="BQ358" s="45" t="s">
        <v>1</v>
      </c>
      <c r="BR358" s="45" t="s">
        <v>1362</v>
      </c>
      <c r="BS358" s="45" t="s">
        <v>1755</v>
      </c>
      <c r="BT358" s="45" t="s">
        <v>2359</v>
      </c>
      <c r="BU358" s="45" t="s">
        <v>266</v>
      </c>
      <c r="BW358" s="48">
        <v>0</v>
      </c>
    </row>
    <row r="359" spans="1:75" x14ac:dyDescent="0.3">
      <c r="A359" s="45" t="s">
        <v>2626</v>
      </c>
      <c r="B359" s="45" t="s">
        <v>782</v>
      </c>
      <c r="C359" s="45" t="s">
        <v>1079</v>
      </c>
      <c r="D359" s="45" t="s">
        <v>64</v>
      </c>
      <c r="E359" s="45" t="s">
        <v>2</v>
      </c>
      <c r="F359" s="45"/>
      <c r="H359" s="1">
        <v>3841126</v>
      </c>
      <c r="I359" s="2" t="s">
        <v>2</v>
      </c>
      <c r="J359" s="2" t="s">
        <v>636</v>
      </c>
      <c r="K359" s="2" t="s">
        <v>982</v>
      </c>
      <c r="L359" s="45" t="s">
        <v>1111</v>
      </c>
      <c r="M359" s="2" t="s">
        <v>189</v>
      </c>
      <c r="O359" s="48">
        <v>16602.3</v>
      </c>
      <c r="R359" s="48">
        <v>500000</v>
      </c>
      <c r="S359" s="45" t="s">
        <v>2</v>
      </c>
      <c r="T359" s="45" t="s">
        <v>619</v>
      </c>
      <c r="U359" s="45" t="s">
        <v>954</v>
      </c>
      <c r="V359" s="45" t="s">
        <v>1180</v>
      </c>
      <c r="W359" s="45" t="s">
        <v>97</v>
      </c>
      <c r="Y359" s="48">
        <v>0</v>
      </c>
      <c r="AB359" s="48">
        <v>6950000</v>
      </c>
      <c r="AC359" s="45" t="s">
        <v>1</v>
      </c>
      <c r="AD359" s="45" t="s">
        <v>601</v>
      </c>
      <c r="AE359" s="45" t="s">
        <v>923</v>
      </c>
      <c r="AF359" s="45" t="s">
        <v>1246</v>
      </c>
      <c r="AG359" s="45" t="s">
        <v>150</v>
      </c>
      <c r="AI359" s="48">
        <v>0</v>
      </c>
      <c r="AL359" s="48">
        <v>17664995</v>
      </c>
      <c r="AM359" s="45" t="s">
        <v>1</v>
      </c>
      <c r="AN359" s="45" t="s">
        <v>1381</v>
      </c>
      <c r="AO359" s="45" t="s">
        <v>2562</v>
      </c>
      <c r="AP359" s="45" t="s">
        <v>145</v>
      </c>
      <c r="AQ359" s="45" t="s">
        <v>145</v>
      </c>
      <c r="AS359" s="48">
        <v>0</v>
      </c>
      <c r="AV359" s="48">
        <v>11000000</v>
      </c>
      <c r="AW359" s="45" t="s">
        <v>1</v>
      </c>
      <c r="AX359" s="45" t="s">
        <v>1362</v>
      </c>
      <c r="AY359" s="45" t="s">
        <v>2775</v>
      </c>
      <c r="AZ359" s="45" t="s">
        <v>2150</v>
      </c>
      <c r="BA359" s="45" t="s">
        <v>145</v>
      </c>
      <c r="BC359" s="48">
        <v>0</v>
      </c>
      <c r="BF359" s="48">
        <v>238796</v>
      </c>
      <c r="BG359" s="45" t="s">
        <v>2</v>
      </c>
      <c r="BH359" s="45" t="s">
        <v>1367</v>
      </c>
      <c r="BI359" s="45" t="s">
        <v>877</v>
      </c>
      <c r="BJ359" s="45" t="s">
        <v>1144</v>
      </c>
      <c r="BK359" s="45" t="s">
        <v>126</v>
      </c>
      <c r="BM359" s="48">
        <v>0</v>
      </c>
      <c r="BP359" s="48">
        <v>0</v>
      </c>
      <c r="BQ359" s="45" t="s">
        <v>1</v>
      </c>
      <c r="BR359" s="45" t="s">
        <v>1362</v>
      </c>
      <c r="BS359" s="45" t="s">
        <v>1756</v>
      </c>
      <c r="BT359" s="45" t="s">
        <v>2359</v>
      </c>
      <c r="BU359" s="45" t="s">
        <v>128</v>
      </c>
      <c r="BW359" s="48">
        <v>0</v>
      </c>
    </row>
    <row r="360" spans="1:75" x14ac:dyDescent="0.3">
      <c r="A360" s="45" t="s">
        <v>1324</v>
      </c>
      <c r="B360" s="45" t="s">
        <v>783</v>
      </c>
      <c r="C360" s="45" t="s">
        <v>1237</v>
      </c>
      <c r="D360" s="45" t="s">
        <v>72</v>
      </c>
      <c r="E360" s="45" t="s">
        <v>1</v>
      </c>
      <c r="F360" s="45"/>
      <c r="H360" s="1">
        <v>134317</v>
      </c>
      <c r="I360" s="2" t="s">
        <v>2</v>
      </c>
      <c r="J360" s="2" t="s">
        <v>637</v>
      </c>
      <c r="K360" s="2" t="s">
        <v>983</v>
      </c>
      <c r="L360" s="45" t="s">
        <v>1111</v>
      </c>
      <c r="M360" s="2" t="s">
        <v>191</v>
      </c>
      <c r="O360" s="48">
        <v>424883.15</v>
      </c>
      <c r="R360" s="48">
        <v>239300</v>
      </c>
      <c r="S360" s="45" t="s">
        <v>2</v>
      </c>
      <c r="T360" s="45" t="s">
        <v>620</v>
      </c>
      <c r="U360" s="45" t="s">
        <v>955</v>
      </c>
      <c r="V360" s="45" t="s">
        <v>1111</v>
      </c>
      <c r="W360" s="45" t="s">
        <v>173</v>
      </c>
      <c r="Y360" s="48">
        <v>0</v>
      </c>
      <c r="AB360" s="48">
        <v>0</v>
      </c>
      <c r="AC360" s="45" t="s">
        <v>1</v>
      </c>
      <c r="AD360" s="45" t="s">
        <v>601</v>
      </c>
      <c r="AE360" s="45" t="s">
        <v>924</v>
      </c>
      <c r="AF360" s="45" t="s">
        <v>1245</v>
      </c>
      <c r="AG360" s="45" t="s">
        <v>157</v>
      </c>
      <c r="AI360" s="48">
        <v>0</v>
      </c>
      <c r="AL360" s="48">
        <v>0</v>
      </c>
      <c r="AM360" s="45" t="s">
        <v>1</v>
      </c>
      <c r="AN360" s="45" t="s">
        <v>1382</v>
      </c>
      <c r="AO360" s="45" t="s">
        <v>2681</v>
      </c>
      <c r="AP360" s="45" t="s">
        <v>2095</v>
      </c>
      <c r="AQ360" s="45" t="s">
        <v>145</v>
      </c>
      <c r="AS360" s="48">
        <v>0</v>
      </c>
      <c r="AV360" s="48">
        <v>983417</v>
      </c>
      <c r="AW360" s="45" t="s">
        <v>1</v>
      </c>
      <c r="AX360" s="45" t="s">
        <v>2498</v>
      </c>
      <c r="AY360" s="45" t="s">
        <v>1753</v>
      </c>
      <c r="AZ360" s="45" t="s">
        <v>2355</v>
      </c>
      <c r="BA360" s="45" t="s">
        <v>255</v>
      </c>
      <c r="BC360" s="48">
        <v>0</v>
      </c>
      <c r="BF360" s="48">
        <v>17950</v>
      </c>
      <c r="BG360" s="45" t="s">
        <v>2</v>
      </c>
      <c r="BH360" s="45" t="s">
        <v>1367</v>
      </c>
      <c r="BI360" s="45" t="s">
        <v>1765</v>
      </c>
      <c r="BJ360" s="45" t="s">
        <v>1144</v>
      </c>
      <c r="BK360" s="45" t="s">
        <v>259</v>
      </c>
      <c r="BM360" s="48">
        <v>2705578.28</v>
      </c>
      <c r="BP360" s="48">
        <v>0</v>
      </c>
      <c r="BQ360" s="45" t="s">
        <v>2</v>
      </c>
      <c r="BR360" s="45" t="s">
        <v>1362</v>
      </c>
      <c r="BS360" s="45" t="s">
        <v>1756</v>
      </c>
      <c r="BT360" s="45" t="s">
        <v>2172</v>
      </c>
      <c r="BU360" s="45" t="s">
        <v>128</v>
      </c>
      <c r="BW360" s="48">
        <v>0</v>
      </c>
    </row>
    <row r="361" spans="1:75" x14ac:dyDescent="0.3">
      <c r="A361" s="45" t="s">
        <v>1324</v>
      </c>
      <c r="B361" s="45" t="s">
        <v>1624</v>
      </c>
      <c r="C361" s="45" t="s">
        <v>2079</v>
      </c>
      <c r="D361" s="45" t="s">
        <v>145</v>
      </c>
      <c r="E361" s="45" t="s">
        <v>1</v>
      </c>
      <c r="F361" s="45"/>
      <c r="H361" s="1">
        <v>0</v>
      </c>
      <c r="I361" s="2" t="s">
        <v>1</v>
      </c>
      <c r="J361" s="2" t="s">
        <v>638</v>
      </c>
      <c r="K361" s="2" t="s">
        <v>984</v>
      </c>
      <c r="L361" s="45" t="s">
        <v>1264</v>
      </c>
      <c r="M361" s="2" t="s">
        <v>192</v>
      </c>
      <c r="O361" s="48">
        <v>0</v>
      </c>
      <c r="R361" s="48">
        <v>233838</v>
      </c>
      <c r="S361" s="45" t="s">
        <v>2</v>
      </c>
      <c r="T361" s="45" t="s">
        <v>621</v>
      </c>
      <c r="U361" s="45" t="s">
        <v>956</v>
      </c>
      <c r="V361" s="45" t="s">
        <v>1111</v>
      </c>
      <c r="W361" s="45" t="s">
        <v>174</v>
      </c>
      <c r="Y361" s="48">
        <v>0</v>
      </c>
      <c r="AB361" s="48">
        <v>0</v>
      </c>
      <c r="AC361" s="45" t="s">
        <v>1</v>
      </c>
      <c r="AD361" s="45" t="s">
        <v>601</v>
      </c>
      <c r="AE361" s="45" t="s">
        <v>925</v>
      </c>
      <c r="AF361" s="45" t="s">
        <v>1245</v>
      </c>
      <c r="AG361" s="45" t="s">
        <v>150</v>
      </c>
      <c r="AI361" s="48">
        <v>0</v>
      </c>
      <c r="AL361" s="48">
        <v>13781538</v>
      </c>
      <c r="AM361" s="45" t="s">
        <v>2</v>
      </c>
      <c r="AN361" s="45" t="s">
        <v>1382</v>
      </c>
      <c r="AO361" s="45" t="s">
        <v>898</v>
      </c>
      <c r="AP361" s="45" t="s">
        <v>1158</v>
      </c>
      <c r="AQ361" s="45" t="s">
        <v>138</v>
      </c>
      <c r="AS361" s="48">
        <v>0</v>
      </c>
      <c r="AV361" s="48">
        <v>286746</v>
      </c>
      <c r="AW361" s="45" t="s">
        <v>1</v>
      </c>
      <c r="AX361" s="45" t="s">
        <v>1364</v>
      </c>
      <c r="AY361" s="45" t="s">
        <v>2551</v>
      </c>
      <c r="AZ361" s="45" t="s">
        <v>2363</v>
      </c>
      <c r="BA361" s="45" t="s">
        <v>256</v>
      </c>
      <c r="BC361" s="48">
        <v>0</v>
      </c>
      <c r="BF361" s="48">
        <v>0</v>
      </c>
      <c r="BG361" s="45" t="s">
        <v>1</v>
      </c>
      <c r="BH361" s="45" t="s">
        <v>1367</v>
      </c>
      <c r="BI361" s="45" t="s">
        <v>2776</v>
      </c>
      <c r="BJ361" s="45" t="s">
        <v>2830</v>
      </c>
      <c r="BK361" s="45" t="s">
        <v>126</v>
      </c>
      <c r="BM361" s="48">
        <v>0</v>
      </c>
      <c r="BP361" s="48">
        <v>576476.34</v>
      </c>
      <c r="BQ361" s="45" t="s">
        <v>2</v>
      </c>
      <c r="BR361" s="45" t="s">
        <v>1362</v>
      </c>
      <c r="BS361" s="45" t="s">
        <v>1750</v>
      </c>
      <c r="BT361" s="45" t="s">
        <v>2171</v>
      </c>
      <c r="BU361" s="45" t="s">
        <v>297</v>
      </c>
      <c r="BW361" s="48">
        <v>0</v>
      </c>
    </row>
    <row r="362" spans="1:75" x14ac:dyDescent="0.3">
      <c r="A362" s="45" t="s">
        <v>1324</v>
      </c>
      <c r="B362" s="45" t="s">
        <v>1625</v>
      </c>
      <c r="C362" s="45" t="s">
        <v>1230</v>
      </c>
      <c r="D362" s="45" t="s">
        <v>64</v>
      </c>
      <c r="E362" s="45" t="s">
        <v>1</v>
      </c>
      <c r="F362" s="45"/>
      <c r="H362" s="1">
        <v>1000000</v>
      </c>
      <c r="I362" s="2" t="s">
        <v>2</v>
      </c>
      <c r="J362" s="2" t="s">
        <v>639</v>
      </c>
      <c r="K362" s="2" t="s">
        <v>985</v>
      </c>
      <c r="L362" s="45" t="s">
        <v>1190</v>
      </c>
      <c r="M362" s="2" t="s">
        <v>175</v>
      </c>
      <c r="O362" s="48">
        <v>0</v>
      </c>
      <c r="R362" s="48">
        <v>600000</v>
      </c>
      <c r="S362" s="45" t="s">
        <v>2</v>
      </c>
      <c r="T362" s="45" t="s">
        <v>621</v>
      </c>
      <c r="U362" s="45" t="s">
        <v>957</v>
      </c>
      <c r="V362" s="45" t="s">
        <v>1122</v>
      </c>
      <c r="W362" s="45" t="s">
        <v>175</v>
      </c>
      <c r="Y362" s="48">
        <v>0</v>
      </c>
      <c r="AB362" s="48">
        <v>0</v>
      </c>
      <c r="AC362" s="45" t="s">
        <v>1</v>
      </c>
      <c r="AD362" s="45" t="s">
        <v>601</v>
      </c>
      <c r="AE362" s="45" t="s">
        <v>926</v>
      </c>
      <c r="AF362" s="45" t="s">
        <v>1246</v>
      </c>
      <c r="AG362" s="45" t="s">
        <v>157</v>
      </c>
      <c r="AI362" s="48">
        <v>0</v>
      </c>
      <c r="AL362" s="48">
        <v>0</v>
      </c>
      <c r="AM362" s="45" t="s">
        <v>1</v>
      </c>
      <c r="AN362" s="45" t="s">
        <v>1382</v>
      </c>
      <c r="AO362" s="45" t="s">
        <v>2681</v>
      </c>
      <c r="AP362" s="45" t="s">
        <v>2095</v>
      </c>
      <c r="AQ362" s="45" t="s">
        <v>145</v>
      </c>
      <c r="AS362" s="48">
        <v>1161008.17</v>
      </c>
      <c r="AV362" s="48">
        <v>5131043</v>
      </c>
      <c r="AW362" s="45" t="s">
        <v>1</v>
      </c>
      <c r="AX362" s="45" t="s">
        <v>2499</v>
      </c>
      <c r="AY362" s="45" t="s">
        <v>1757</v>
      </c>
      <c r="AZ362" s="45" t="s">
        <v>2389</v>
      </c>
      <c r="BA362" s="45" t="s">
        <v>257</v>
      </c>
      <c r="BC362" s="48">
        <v>0</v>
      </c>
      <c r="BF362" s="48">
        <v>0</v>
      </c>
      <c r="BG362" s="45" t="s">
        <v>1</v>
      </c>
      <c r="BH362" s="45" t="s">
        <v>1367</v>
      </c>
      <c r="BI362" s="45" t="s">
        <v>2777</v>
      </c>
      <c r="BJ362" s="45" t="s">
        <v>2830</v>
      </c>
      <c r="BK362" s="45" t="s">
        <v>332</v>
      </c>
      <c r="BM362" s="48">
        <v>231065.95</v>
      </c>
      <c r="BP362" s="48">
        <v>22412.01</v>
      </c>
      <c r="BQ362" s="45" t="s">
        <v>2</v>
      </c>
      <c r="BR362" s="45" t="s">
        <v>1362</v>
      </c>
      <c r="BS362" s="45" t="s">
        <v>1751</v>
      </c>
      <c r="BT362" s="45" t="s">
        <v>2171</v>
      </c>
      <c r="BU362" s="45" t="s">
        <v>331</v>
      </c>
      <c r="BW362" s="48">
        <v>0</v>
      </c>
    </row>
    <row r="363" spans="1:75" x14ac:dyDescent="0.3">
      <c r="A363" s="45" t="s">
        <v>1324</v>
      </c>
      <c r="B363" s="45" t="s">
        <v>783</v>
      </c>
      <c r="C363" s="45" t="s">
        <v>1230</v>
      </c>
      <c r="D363" s="45" t="s">
        <v>72</v>
      </c>
      <c r="E363" s="45" t="s">
        <v>1</v>
      </c>
      <c r="F363" s="45"/>
      <c r="H363" s="1">
        <v>797169</v>
      </c>
      <c r="I363" s="2" t="s">
        <v>2</v>
      </c>
      <c r="J363" s="2" t="s">
        <v>640</v>
      </c>
      <c r="K363" s="2" t="s">
        <v>986</v>
      </c>
      <c r="L363" s="45" t="s">
        <v>1111</v>
      </c>
      <c r="M363" s="2" t="s">
        <v>193</v>
      </c>
      <c r="O363" s="48">
        <v>3359574.77</v>
      </c>
      <c r="R363" s="48">
        <v>1200000</v>
      </c>
      <c r="S363" s="45" t="s">
        <v>2</v>
      </c>
      <c r="T363" s="45" t="s">
        <v>621</v>
      </c>
      <c r="U363" s="45" t="s">
        <v>958</v>
      </c>
      <c r="V363" s="45" t="s">
        <v>1100</v>
      </c>
      <c r="W363" s="45" t="s">
        <v>68</v>
      </c>
      <c r="Y363" s="48">
        <v>1942442.02</v>
      </c>
      <c r="AB363" s="48">
        <v>0</v>
      </c>
      <c r="AC363" s="45" t="s">
        <v>1</v>
      </c>
      <c r="AD363" s="45" t="s">
        <v>601</v>
      </c>
      <c r="AE363" s="45" t="s">
        <v>927</v>
      </c>
      <c r="AF363" s="45" t="s">
        <v>1230</v>
      </c>
      <c r="AG363" s="45" t="s">
        <v>157</v>
      </c>
      <c r="AI363" s="48">
        <v>224598.21</v>
      </c>
      <c r="AL363" s="48">
        <v>13000000</v>
      </c>
      <c r="AM363" s="45" t="s">
        <v>1</v>
      </c>
      <c r="AN363" s="45" t="s">
        <v>1383</v>
      </c>
      <c r="AO363" s="45" t="s">
        <v>1383</v>
      </c>
      <c r="AP363" s="45" t="s">
        <v>145</v>
      </c>
      <c r="AQ363" s="45" t="s">
        <v>145</v>
      </c>
      <c r="AS363" s="48">
        <v>2145877.63</v>
      </c>
      <c r="AV363" s="48">
        <v>0</v>
      </c>
      <c r="AW363" s="45" t="s">
        <v>1</v>
      </c>
      <c r="AX363" s="45" t="s">
        <v>1366</v>
      </c>
      <c r="AY363" s="45" t="s">
        <v>1758</v>
      </c>
      <c r="AZ363" s="45" t="s">
        <v>2355</v>
      </c>
      <c r="BA363" s="45" t="s">
        <v>258</v>
      </c>
      <c r="BC363" s="48">
        <v>0</v>
      </c>
      <c r="BF363" s="48">
        <v>0</v>
      </c>
      <c r="BG363" s="45" t="s">
        <v>2</v>
      </c>
      <c r="BH363" s="45" t="s">
        <v>1367</v>
      </c>
      <c r="BI363" s="45" t="s">
        <v>2880</v>
      </c>
      <c r="BJ363" s="45" t="s">
        <v>2156</v>
      </c>
      <c r="BK363" s="45" t="s">
        <v>259</v>
      </c>
      <c r="BM363" s="48">
        <v>153794.07999999999</v>
      </c>
      <c r="BP363" s="48">
        <v>7000000</v>
      </c>
      <c r="BQ363" s="45" t="s">
        <v>2</v>
      </c>
      <c r="BR363" s="45" t="s">
        <v>1362</v>
      </c>
      <c r="BS363" s="45" t="s">
        <v>1752</v>
      </c>
      <c r="BT363" s="45" t="s">
        <v>2157</v>
      </c>
      <c r="BU363" s="45" t="s">
        <v>380</v>
      </c>
      <c r="BW363" s="48">
        <v>0</v>
      </c>
    </row>
    <row r="364" spans="1:75" x14ac:dyDescent="0.3">
      <c r="A364" s="45" t="s">
        <v>1324</v>
      </c>
      <c r="B364" s="45" t="s">
        <v>1626</v>
      </c>
      <c r="C364" s="45" t="s">
        <v>1230</v>
      </c>
      <c r="D364" s="45" t="s">
        <v>73</v>
      </c>
      <c r="E364" s="45" t="s">
        <v>1</v>
      </c>
      <c r="F364" s="45"/>
      <c r="H364" s="1">
        <v>828218</v>
      </c>
      <c r="I364" s="2" t="s">
        <v>2</v>
      </c>
      <c r="J364" s="2" t="s">
        <v>640</v>
      </c>
      <c r="K364" s="2" t="s">
        <v>987</v>
      </c>
      <c r="L364" s="45" t="s">
        <v>1191</v>
      </c>
      <c r="M364" s="2" t="s">
        <v>171</v>
      </c>
      <c r="O364" s="48">
        <v>0</v>
      </c>
      <c r="R364" s="48">
        <v>0</v>
      </c>
      <c r="S364" s="45" t="s">
        <v>2</v>
      </c>
      <c r="T364" s="45" t="s">
        <v>621</v>
      </c>
      <c r="U364" s="45" t="s">
        <v>959</v>
      </c>
      <c r="V364" s="45" t="s">
        <v>1181</v>
      </c>
      <c r="W364" s="45" t="s">
        <v>176</v>
      </c>
      <c r="Y364" s="48">
        <v>0</v>
      </c>
      <c r="AB364" s="48">
        <v>0</v>
      </c>
      <c r="AC364" s="45" t="s">
        <v>2</v>
      </c>
      <c r="AD364" s="45" t="s">
        <v>601</v>
      </c>
      <c r="AE364" s="45" t="s">
        <v>928</v>
      </c>
      <c r="AF364" s="45" t="s">
        <v>1119</v>
      </c>
      <c r="AG364" s="45" t="s">
        <v>157</v>
      </c>
      <c r="AI364" s="48">
        <v>0</v>
      </c>
      <c r="AL364" s="48">
        <v>0</v>
      </c>
      <c r="AM364" s="45" t="s">
        <v>1</v>
      </c>
      <c r="AN364" s="45" t="s">
        <v>2639</v>
      </c>
      <c r="AO364" s="45" t="s">
        <v>901</v>
      </c>
      <c r="AP364" s="45" t="s">
        <v>1258</v>
      </c>
      <c r="AQ364" s="45" t="s">
        <v>141</v>
      </c>
      <c r="AS364" s="48">
        <v>0</v>
      </c>
      <c r="AV364" s="48">
        <v>0</v>
      </c>
      <c r="AW364" s="45" t="s">
        <v>2</v>
      </c>
      <c r="AX364" s="45" t="s">
        <v>563</v>
      </c>
      <c r="AY364" s="45" t="s">
        <v>871</v>
      </c>
      <c r="AZ364" s="45" t="s">
        <v>1142</v>
      </c>
      <c r="BA364" s="45" t="s">
        <v>21</v>
      </c>
      <c r="BC364" s="48">
        <v>2463386.6800000002</v>
      </c>
      <c r="BF364" s="48">
        <v>88456</v>
      </c>
      <c r="BG364" s="45" t="s">
        <v>1</v>
      </c>
      <c r="BH364" s="45" t="s">
        <v>1367</v>
      </c>
      <c r="BI364" s="45" t="s">
        <v>2881</v>
      </c>
      <c r="BJ364" s="45" t="s">
        <v>2088</v>
      </c>
      <c r="BK364" s="45" t="s">
        <v>145</v>
      </c>
      <c r="BM364" s="48">
        <v>1581072.85</v>
      </c>
      <c r="BP364" s="48">
        <v>0</v>
      </c>
      <c r="BQ364" s="45" t="s">
        <v>1</v>
      </c>
      <c r="BR364" s="45" t="s">
        <v>1362</v>
      </c>
      <c r="BS364" s="45" t="s">
        <v>1748</v>
      </c>
      <c r="BT364" s="45" t="s">
        <v>2150</v>
      </c>
      <c r="BU364" s="45" t="s">
        <v>145</v>
      </c>
      <c r="BW364" s="48">
        <v>273554.65999999997</v>
      </c>
    </row>
    <row r="365" spans="1:75" x14ac:dyDescent="0.3">
      <c r="A365" s="45" t="s">
        <v>1324</v>
      </c>
      <c r="B365" s="45" t="s">
        <v>784</v>
      </c>
      <c r="C365" s="45" t="s">
        <v>1103</v>
      </c>
      <c r="D365" s="45" t="s">
        <v>73</v>
      </c>
      <c r="E365" s="45" t="s">
        <v>2</v>
      </c>
      <c r="F365" s="45"/>
      <c r="H365" s="1">
        <v>700000</v>
      </c>
      <c r="I365" s="2" t="s">
        <v>1</v>
      </c>
      <c r="J365" s="2" t="s">
        <v>641</v>
      </c>
      <c r="K365" s="2" t="s">
        <v>988</v>
      </c>
      <c r="L365" s="45" t="s">
        <v>1240</v>
      </c>
      <c r="M365" s="2" t="s">
        <v>21</v>
      </c>
      <c r="O365" s="48">
        <v>0</v>
      </c>
      <c r="R365" s="48">
        <v>1378125</v>
      </c>
      <c r="S365" s="45" t="s">
        <v>2</v>
      </c>
      <c r="T365" s="45" t="s">
        <v>622</v>
      </c>
      <c r="U365" s="45" t="s">
        <v>960</v>
      </c>
      <c r="V365" s="45" t="s">
        <v>1182</v>
      </c>
      <c r="W365" s="45" t="s">
        <v>177</v>
      </c>
      <c r="Y365" s="48">
        <v>0</v>
      </c>
      <c r="AB365" s="48">
        <v>0</v>
      </c>
      <c r="AC365" s="45" t="s">
        <v>2</v>
      </c>
      <c r="AD365" s="45" t="s">
        <v>601</v>
      </c>
      <c r="AE365" s="45" t="s">
        <v>925</v>
      </c>
      <c r="AF365" s="45" t="s">
        <v>1119</v>
      </c>
      <c r="AG365" s="45" t="s">
        <v>150</v>
      </c>
      <c r="AI365" s="48">
        <v>62538.559999999998</v>
      </c>
      <c r="AL365" s="48">
        <v>30985</v>
      </c>
      <c r="AM365" s="45" t="s">
        <v>2</v>
      </c>
      <c r="AN365" s="45" t="s">
        <v>2640</v>
      </c>
      <c r="AO365" s="45" t="s">
        <v>2566</v>
      </c>
      <c r="AP365" s="45" t="s">
        <v>1142</v>
      </c>
      <c r="AQ365" s="45" t="s">
        <v>144</v>
      </c>
      <c r="AS365" s="48">
        <v>0</v>
      </c>
      <c r="AV365" s="48">
        <v>563051</v>
      </c>
      <c r="AW365" s="45" t="s">
        <v>2</v>
      </c>
      <c r="AX365" s="45" t="s">
        <v>1367</v>
      </c>
      <c r="AY365" s="45" t="s">
        <v>1761</v>
      </c>
      <c r="AZ365" s="45" t="s">
        <v>2173</v>
      </c>
      <c r="BA365" s="45" t="s">
        <v>231</v>
      </c>
      <c r="BC365" s="48">
        <v>0</v>
      </c>
      <c r="BF365" s="48">
        <v>0</v>
      </c>
      <c r="BG365" s="45" t="s">
        <v>1</v>
      </c>
      <c r="BH365" s="45" t="s">
        <v>1367</v>
      </c>
      <c r="BI365" s="45" t="s">
        <v>2882</v>
      </c>
      <c r="BJ365" s="45" t="s">
        <v>145</v>
      </c>
      <c r="BK365" s="45" t="s">
        <v>145</v>
      </c>
      <c r="BM365" s="48">
        <v>0</v>
      </c>
      <c r="BP365" s="48">
        <v>0</v>
      </c>
      <c r="BQ365" s="45" t="s">
        <v>1</v>
      </c>
      <c r="BR365" s="45" t="s">
        <v>2498</v>
      </c>
      <c r="BS365" s="45" t="s">
        <v>1753</v>
      </c>
      <c r="BT365" s="45" t="s">
        <v>2355</v>
      </c>
      <c r="BU365" s="45" t="s">
        <v>255</v>
      </c>
      <c r="BW365" s="48">
        <v>0</v>
      </c>
    </row>
    <row r="366" spans="1:75" x14ac:dyDescent="0.3">
      <c r="A366" s="45" t="s">
        <v>1324</v>
      </c>
      <c r="B366" s="45" t="s">
        <v>1627</v>
      </c>
      <c r="C366" s="45" t="s">
        <v>145</v>
      </c>
      <c r="D366" s="45" t="s">
        <v>145</v>
      </c>
      <c r="E366" s="45" t="s">
        <v>4</v>
      </c>
      <c r="F366" s="45"/>
      <c r="H366" s="1">
        <v>96942</v>
      </c>
      <c r="I366" s="2" t="s">
        <v>2</v>
      </c>
      <c r="J366" s="2" t="s">
        <v>641</v>
      </c>
      <c r="K366" s="2" t="s">
        <v>989</v>
      </c>
      <c r="L366" s="45" t="s">
        <v>1142</v>
      </c>
      <c r="M366" s="2" t="s">
        <v>194</v>
      </c>
      <c r="O366" s="48">
        <v>0</v>
      </c>
      <c r="R366" s="48">
        <v>0</v>
      </c>
      <c r="S366" s="45" t="s">
        <v>2</v>
      </c>
      <c r="T366" s="45" t="s">
        <v>622</v>
      </c>
      <c r="U366" s="45" t="s">
        <v>960</v>
      </c>
      <c r="V366" s="45" t="s">
        <v>1183</v>
      </c>
      <c r="W366" s="45" t="s">
        <v>177</v>
      </c>
      <c r="Y366" s="48">
        <v>0</v>
      </c>
      <c r="AB366" s="48">
        <v>500000</v>
      </c>
      <c r="AC366" s="45" t="s">
        <v>2</v>
      </c>
      <c r="AD366" s="45" t="s">
        <v>602</v>
      </c>
      <c r="AE366" s="45" t="s">
        <v>929</v>
      </c>
      <c r="AF366" s="45" t="s">
        <v>1076</v>
      </c>
      <c r="AG366" s="45" t="s">
        <v>145</v>
      </c>
      <c r="AI366" s="48">
        <v>0</v>
      </c>
      <c r="AL366" s="48">
        <v>380714</v>
      </c>
      <c r="AM366" s="45" t="s">
        <v>2</v>
      </c>
      <c r="AN366" s="45" t="s">
        <v>588</v>
      </c>
      <c r="AO366" s="45" t="s">
        <v>904</v>
      </c>
      <c r="AP366" s="45" t="s">
        <v>1161</v>
      </c>
      <c r="AQ366" s="45" t="s">
        <v>145</v>
      </c>
      <c r="AS366" s="48">
        <v>0</v>
      </c>
      <c r="AV366" s="48">
        <v>102826</v>
      </c>
      <c r="AW366" s="45" t="s">
        <v>2</v>
      </c>
      <c r="AX366" s="45" t="s">
        <v>1367</v>
      </c>
      <c r="AY366" s="45" t="s">
        <v>877</v>
      </c>
      <c r="AZ366" s="45" t="s">
        <v>1144</v>
      </c>
      <c r="BA366" s="45" t="s">
        <v>126</v>
      </c>
      <c r="BC366" s="48">
        <v>0</v>
      </c>
      <c r="BF366" s="48">
        <v>282752</v>
      </c>
      <c r="BG366" s="45" t="s">
        <v>1</v>
      </c>
      <c r="BH366" s="45" t="s">
        <v>2637</v>
      </c>
      <c r="BI366" s="45" t="s">
        <v>1759</v>
      </c>
      <c r="BJ366" s="45" t="s">
        <v>2390</v>
      </c>
      <c r="BK366" s="45" t="s">
        <v>125</v>
      </c>
      <c r="BM366" s="48">
        <v>0</v>
      </c>
      <c r="BP366" s="48">
        <v>0</v>
      </c>
      <c r="BQ366" s="45" t="s">
        <v>1</v>
      </c>
      <c r="BR366" s="45" t="s">
        <v>1364</v>
      </c>
      <c r="BS366" s="45" t="s">
        <v>2551</v>
      </c>
      <c r="BT366" s="45" t="s">
        <v>2363</v>
      </c>
      <c r="BU366" s="45" t="s">
        <v>256</v>
      </c>
      <c r="BW366" s="48">
        <v>0</v>
      </c>
    </row>
    <row r="367" spans="1:75" x14ac:dyDescent="0.3">
      <c r="A367" s="45" t="s">
        <v>1324</v>
      </c>
      <c r="B367" s="45" t="s">
        <v>786</v>
      </c>
      <c r="C367" s="45" t="s">
        <v>145</v>
      </c>
      <c r="D367" s="45" t="s">
        <v>145</v>
      </c>
      <c r="E367" s="45" t="s">
        <v>4</v>
      </c>
      <c r="F367" s="45"/>
      <c r="H367" s="1">
        <v>299355</v>
      </c>
      <c r="I367" s="2" t="s">
        <v>1</v>
      </c>
      <c r="J367" s="2" t="s">
        <v>642</v>
      </c>
      <c r="K367" s="2" t="s">
        <v>990</v>
      </c>
      <c r="L367" s="45" t="s">
        <v>1265</v>
      </c>
      <c r="M367" s="2" t="s">
        <v>195</v>
      </c>
      <c r="O367" s="48">
        <v>0</v>
      </c>
      <c r="R367" s="48">
        <v>206171</v>
      </c>
      <c r="S367" s="45" t="s">
        <v>2</v>
      </c>
      <c r="T367" s="45" t="s">
        <v>623</v>
      </c>
      <c r="U367" s="45" t="s">
        <v>961</v>
      </c>
      <c r="V367" s="45" t="s">
        <v>1079</v>
      </c>
      <c r="W367" s="45" t="s">
        <v>178</v>
      </c>
      <c r="Y367" s="48">
        <v>0</v>
      </c>
      <c r="AB367" s="48">
        <v>1425000</v>
      </c>
      <c r="AC367" s="45" t="s">
        <v>2</v>
      </c>
      <c r="AD367" s="45" t="s">
        <v>602</v>
      </c>
      <c r="AE367" s="45" t="s">
        <v>930</v>
      </c>
      <c r="AF367" s="45" t="s">
        <v>1077</v>
      </c>
      <c r="AG367" s="45" t="s">
        <v>9</v>
      </c>
      <c r="AI367" s="48">
        <v>0</v>
      </c>
      <c r="AL367" s="48">
        <v>10000000</v>
      </c>
      <c r="AM367" s="45" t="s">
        <v>1</v>
      </c>
      <c r="AN367" s="45" t="s">
        <v>1386</v>
      </c>
      <c r="AO367" s="45" t="s">
        <v>1386</v>
      </c>
      <c r="AP367" s="45" t="s">
        <v>145</v>
      </c>
      <c r="AQ367" s="45" t="s">
        <v>145</v>
      </c>
      <c r="AS367" s="48">
        <v>0</v>
      </c>
      <c r="AV367" s="48">
        <v>17950</v>
      </c>
      <c r="AW367" s="45" t="s">
        <v>2</v>
      </c>
      <c r="AX367" s="45" t="s">
        <v>1367</v>
      </c>
      <c r="AY367" s="45" t="s">
        <v>1765</v>
      </c>
      <c r="AZ367" s="45" t="s">
        <v>1144</v>
      </c>
      <c r="BA367" s="45" t="s">
        <v>259</v>
      </c>
      <c r="BC367" s="48">
        <v>0</v>
      </c>
      <c r="BF367" s="48">
        <v>3500001</v>
      </c>
      <c r="BG367" s="45" t="s">
        <v>1</v>
      </c>
      <c r="BH367" s="45" t="s">
        <v>2637</v>
      </c>
      <c r="BI367" s="45" t="s">
        <v>1763</v>
      </c>
      <c r="BJ367" s="45" t="s">
        <v>2392</v>
      </c>
      <c r="BK367" s="45" t="s">
        <v>259</v>
      </c>
      <c r="BM367" s="48">
        <v>0</v>
      </c>
      <c r="BP367" s="48">
        <v>836097.74</v>
      </c>
      <c r="BQ367" s="45" t="s">
        <v>1</v>
      </c>
      <c r="BR367" s="45" t="s">
        <v>1365</v>
      </c>
      <c r="BS367" s="45" t="s">
        <v>1757</v>
      </c>
      <c r="BT367" s="45" t="s">
        <v>2389</v>
      </c>
      <c r="BU367" s="45" t="s">
        <v>381</v>
      </c>
      <c r="BW367" s="48">
        <v>0</v>
      </c>
    </row>
    <row r="368" spans="1:75" x14ac:dyDescent="0.3">
      <c r="A368" s="45" t="s">
        <v>1324</v>
      </c>
      <c r="B368" s="45" t="s">
        <v>1628</v>
      </c>
      <c r="C368" s="45" t="s">
        <v>2132</v>
      </c>
      <c r="D368" s="45" t="s">
        <v>70</v>
      </c>
      <c r="E368" s="45" t="s">
        <v>3</v>
      </c>
      <c r="F368" s="45"/>
      <c r="H368" s="1">
        <v>0</v>
      </c>
      <c r="I368" s="2" t="s">
        <v>2</v>
      </c>
      <c r="J368" s="2" t="s">
        <v>643</v>
      </c>
      <c r="K368" s="2" t="s">
        <v>991</v>
      </c>
      <c r="L368" s="45" t="s">
        <v>1192</v>
      </c>
      <c r="M368" s="2" t="s">
        <v>145</v>
      </c>
      <c r="O368" s="48">
        <v>0</v>
      </c>
      <c r="R368" s="48">
        <v>0</v>
      </c>
      <c r="S368" s="45" t="s">
        <v>2</v>
      </c>
      <c r="T368" s="45" t="s">
        <v>578</v>
      </c>
      <c r="U368" s="45" t="s">
        <v>962</v>
      </c>
      <c r="V368" s="45" t="s">
        <v>1111</v>
      </c>
      <c r="W368" s="45" t="s">
        <v>128</v>
      </c>
      <c r="Y368" s="48">
        <v>0</v>
      </c>
      <c r="AB368" s="48">
        <v>1484</v>
      </c>
      <c r="AC368" s="45" t="s">
        <v>2</v>
      </c>
      <c r="AD368" s="45" t="s">
        <v>603</v>
      </c>
      <c r="AE368" s="45" t="s">
        <v>931</v>
      </c>
      <c r="AF368" s="45" t="s">
        <v>1056</v>
      </c>
      <c r="AG368" s="45" t="s">
        <v>28</v>
      </c>
      <c r="AI368" s="48">
        <v>0</v>
      </c>
      <c r="AL368" s="48">
        <v>594020</v>
      </c>
      <c r="AM368" s="45" t="s">
        <v>2</v>
      </c>
      <c r="AN368" s="45" t="s">
        <v>2641</v>
      </c>
      <c r="AO368" s="45" t="s">
        <v>910</v>
      </c>
      <c r="AP368" s="45" t="s">
        <v>1163</v>
      </c>
      <c r="AQ368" s="45" t="s">
        <v>146</v>
      </c>
      <c r="AS368" s="48">
        <v>0</v>
      </c>
      <c r="AV368" s="48">
        <v>0</v>
      </c>
      <c r="AW368" s="45" t="s">
        <v>1</v>
      </c>
      <c r="AX368" s="45" t="s">
        <v>1367</v>
      </c>
      <c r="AY368" s="45" t="s">
        <v>2776</v>
      </c>
      <c r="AZ368" s="45" t="s">
        <v>2830</v>
      </c>
      <c r="BA368" s="45" t="s">
        <v>126</v>
      </c>
      <c r="BC368" s="48">
        <v>2110293.58</v>
      </c>
      <c r="BF368" s="48">
        <v>0</v>
      </c>
      <c r="BG368" s="45" t="s">
        <v>1</v>
      </c>
      <c r="BH368" s="45" t="s">
        <v>2637</v>
      </c>
      <c r="BI368" s="45" t="s">
        <v>2553</v>
      </c>
      <c r="BJ368" s="45" t="s">
        <v>2390</v>
      </c>
      <c r="BK368" s="45" t="s">
        <v>231</v>
      </c>
      <c r="BM368" s="48">
        <v>952928.42</v>
      </c>
      <c r="BP368" s="48">
        <v>0</v>
      </c>
      <c r="BQ368" s="45" t="s">
        <v>1</v>
      </c>
      <c r="BR368" s="45" t="s">
        <v>1365</v>
      </c>
      <c r="BS368" s="45" t="s">
        <v>1757</v>
      </c>
      <c r="BT368" s="45" t="s">
        <v>2389</v>
      </c>
      <c r="BU368" s="45" t="s">
        <v>382</v>
      </c>
      <c r="BW368" s="48">
        <v>0</v>
      </c>
    </row>
    <row r="369" spans="1:75" x14ac:dyDescent="0.3">
      <c r="A369" s="45" t="s">
        <v>1324</v>
      </c>
      <c r="B369" s="45" t="s">
        <v>1629</v>
      </c>
      <c r="C369" s="45" t="s">
        <v>1107</v>
      </c>
      <c r="D369" s="45" t="s">
        <v>378</v>
      </c>
      <c r="E369" s="45" t="s">
        <v>2</v>
      </c>
      <c r="F369" s="45"/>
      <c r="H369" s="1">
        <v>3286954</v>
      </c>
      <c r="I369" s="2" t="s">
        <v>2</v>
      </c>
      <c r="J369" s="2" t="s">
        <v>644</v>
      </c>
      <c r="K369" s="2" t="s">
        <v>992</v>
      </c>
      <c r="L369" s="45" t="s">
        <v>1193</v>
      </c>
      <c r="M369" s="2" t="s">
        <v>74</v>
      </c>
      <c r="O369" s="48">
        <v>0</v>
      </c>
      <c r="R369" s="48">
        <v>300000</v>
      </c>
      <c r="S369" s="45" t="s">
        <v>1</v>
      </c>
      <c r="T369" s="45" t="s">
        <v>624</v>
      </c>
      <c r="U369" s="45" t="s">
        <v>963</v>
      </c>
      <c r="V369" s="45" t="s">
        <v>1263</v>
      </c>
      <c r="W369" s="45" t="s">
        <v>179</v>
      </c>
      <c r="Y369" s="48">
        <v>0</v>
      </c>
      <c r="AB369" s="48">
        <v>0</v>
      </c>
      <c r="AC369" s="45" t="s">
        <v>2</v>
      </c>
      <c r="AD369" s="45" t="s">
        <v>604</v>
      </c>
      <c r="AE369" s="45" t="s">
        <v>932</v>
      </c>
      <c r="AF369" s="45" t="s">
        <v>1169</v>
      </c>
      <c r="AG369" s="45" t="s">
        <v>158</v>
      </c>
      <c r="AI369" s="48">
        <v>0</v>
      </c>
      <c r="AL369" s="48">
        <v>428304</v>
      </c>
      <c r="AM369" s="45" t="s">
        <v>1</v>
      </c>
      <c r="AN369" s="45" t="s">
        <v>2642</v>
      </c>
      <c r="AO369" s="45" t="s">
        <v>2567</v>
      </c>
      <c r="AP369" s="45" t="s">
        <v>2610</v>
      </c>
      <c r="AQ369" s="45" t="s">
        <v>127</v>
      </c>
      <c r="AS369" s="48">
        <v>0</v>
      </c>
      <c r="AV369" s="48">
        <v>0</v>
      </c>
      <c r="AW369" s="45" t="s">
        <v>1</v>
      </c>
      <c r="AX369" s="45" t="s">
        <v>1367</v>
      </c>
      <c r="AY369" s="45" t="s">
        <v>2777</v>
      </c>
      <c r="AZ369" s="45" t="s">
        <v>2830</v>
      </c>
      <c r="BA369" s="45" t="s">
        <v>332</v>
      </c>
      <c r="BC369" s="48">
        <v>0</v>
      </c>
      <c r="BF369" s="48">
        <v>0</v>
      </c>
      <c r="BG369" s="45" t="s">
        <v>1</v>
      </c>
      <c r="BH369" s="45" t="s">
        <v>2637</v>
      </c>
      <c r="BI369" s="45" t="s">
        <v>2553</v>
      </c>
      <c r="BJ369" s="45" t="s">
        <v>2393</v>
      </c>
      <c r="BK369" s="45" t="s">
        <v>231</v>
      </c>
      <c r="BM369" s="48">
        <v>0</v>
      </c>
      <c r="BP369" s="48">
        <v>0</v>
      </c>
      <c r="BQ369" s="45" t="s">
        <v>1</v>
      </c>
      <c r="BR369" s="45" t="s">
        <v>1365</v>
      </c>
      <c r="BS369" s="45" t="s">
        <v>1757</v>
      </c>
      <c r="BT369" s="45" t="s">
        <v>2389</v>
      </c>
      <c r="BU369" s="45" t="s">
        <v>383</v>
      </c>
      <c r="BW369" s="48">
        <v>0</v>
      </c>
    </row>
    <row r="370" spans="1:75" x14ac:dyDescent="0.3">
      <c r="A370" s="45" t="s">
        <v>509</v>
      </c>
      <c r="B370" s="45" t="s">
        <v>785</v>
      </c>
      <c r="C370" s="45" t="s">
        <v>1082</v>
      </c>
      <c r="D370" s="45" t="s">
        <v>74</v>
      </c>
      <c r="E370" s="45" t="s">
        <v>2</v>
      </c>
      <c r="F370" s="45"/>
      <c r="H370" s="1">
        <v>0</v>
      </c>
      <c r="I370" s="2" t="s">
        <v>2</v>
      </c>
      <c r="J370" s="2" t="s">
        <v>645</v>
      </c>
      <c r="K370" s="2" t="s">
        <v>993</v>
      </c>
      <c r="L370" s="45" t="s">
        <v>1194</v>
      </c>
      <c r="M370" s="2" t="s">
        <v>86</v>
      </c>
      <c r="O370" s="48">
        <v>0</v>
      </c>
      <c r="R370" s="48">
        <v>554876</v>
      </c>
      <c r="S370" s="45" t="s">
        <v>2</v>
      </c>
      <c r="T370" s="45" t="s">
        <v>624</v>
      </c>
      <c r="U370" s="45" t="s">
        <v>963</v>
      </c>
      <c r="V370" s="45" t="s">
        <v>1184</v>
      </c>
      <c r="W370" s="45" t="s">
        <v>179</v>
      </c>
      <c r="Y370" s="48">
        <v>0</v>
      </c>
      <c r="AB370" s="48">
        <v>1867972</v>
      </c>
      <c r="AC370" s="45" t="s">
        <v>2</v>
      </c>
      <c r="AD370" s="45" t="s">
        <v>605</v>
      </c>
      <c r="AE370" s="45" t="s">
        <v>933</v>
      </c>
      <c r="AF370" s="45" t="s">
        <v>1170</v>
      </c>
      <c r="AG370" s="45" t="s">
        <v>159</v>
      </c>
      <c r="AI370" s="48">
        <v>0</v>
      </c>
      <c r="AL370" s="48">
        <v>0</v>
      </c>
      <c r="AM370" s="45" t="s">
        <v>1</v>
      </c>
      <c r="AN370" s="45" t="s">
        <v>2643</v>
      </c>
      <c r="AO370" s="45" t="s">
        <v>2682</v>
      </c>
      <c r="AP370" s="45" t="s">
        <v>2095</v>
      </c>
      <c r="AQ370" s="45" t="s">
        <v>145</v>
      </c>
      <c r="AS370" s="48">
        <v>0</v>
      </c>
      <c r="AV370" s="48">
        <v>0</v>
      </c>
      <c r="AW370" s="45" t="s">
        <v>1</v>
      </c>
      <c r="AX370" s="45" t="s">
        <v>1367</v>
      </c>
      <c r="AY370" s="45" t="s">
        <v>1760</v>
      </c>
      <c r="AZ370" s="45" t="s">
        <v>2391</v>
      </c>
      <c r="BA370" s="45" t="s">
        <v>333</v>
      </c>
      <c r="BC370" s="48">
        <v>0</v>
      </c>
      <c r="BF370" s="48">
        <v>0</v>
      </c>
      <c r="BG370" s="45" t="s">
        <v>2</v>
      </c>
      <c r="BH370" s="45" t="s">
        <v>2637</v>
      </c>
      <c r="BI370" s="45" t="s">
        <v>876</v>
      </c>
      <c r="BJ370" s="45" t="s">
        <v>1146</v>
      </c>
      <c r="BK370" s="45" t="s">
        <v>125</v>
      </c>
      <c r="BM370" s="48">
        <v>0</v>
      </c>
      <c r="BP370" s="48">
        <v>0</v>
      </c>
      <c r="BQ370" s="45" t="s">
        <v>1</v>
      </c>
      <c r="BR370" s="45" t="s">
        <v>1365</v>
      </c>
      <c r="BS370" s="45" t="s">
        <v>1757</v>
      </c>
      <c r="BT370" s="45" t="s">
        <v>2389</v>
      </c>
      <c r="BU370" s="45" t="s">
        <v>384</v>
      </c>
      <c r="BW370" s="48">
        <v>0</v>
      </c>
    </row>
    <row r="371" spans="1:75" x14ac:dyDescent="0.3">
      <c r="A371" s="45" t="s">
        <v>2487</v>
      </c>
      <c r="B371" s="45" t="s">
        <v>786</v>
      </c>
      <c r="C371" s="45" t="s">
        <v>1104</v>
      </c>
      <c r="D371" s="45" t="s">
        <v>67</v>
      </c>
      <c r="E371" s="45" t="s">
        <v>2</v>
      </c>
      <c r="F371" s="45"/>
      <c r="H371" s="1">
        <v>0</v>
      </c>
      <c r="I371" s="2" t="s">
        <v>2</v>
      </c>
      <c r="J371" s="2" t="s">
        <v>646</v>
      </c>
      <c r="K371" s="2" t="s">
        <v>994</v>
      </c>
      <c r="L371" s="45" t="s">
        <v>1195</v>
      </c>
      <c r="M371" s="2" t="s">
        <v>74</v>
      </c>
      <c r="O371" s="48">
        <v>163289.51</v>
      </c>
      <c r="R371" s="48">
        <v>983822</v>
      </c>
      <c r="S371" s="45" t="s">
        <v>3</v>
      </c>
      <c r="T371" s="45" t="s">
        <v>625</v>
      </c>
      <c r="U371" s="45" t="s">
        <v>964</v>
      </c>
      <c r="V371" s="45" t="s">
        <v>1185</v>
      </c>
      <c r="W371" s="45" t="s">
        <v>180</v>
      </c>
      <c r="Y371" s="48">
        <v>279770.83</v>
      </c>
      <c r="AB371" s="48">
        <v>4000000</v>
      </c>
      <c r="AC371" s="45" t="s">
        <v>1</v>
      </c>
      <c r="AD371" s="45" t="s">
        <v>1393</v>
      </c>
      <c r="AE371" s="45" t="s">
        <v>2574</v>
      </c>
      <c r="AF371" s="45" t="s">
        <v>2363</v>
      </c>
      <c r="AG371" s="45" t="s">
        <v>272</v>
      </c>
      <c r="AI371" s="48">
        <v>128648.63</v>
      </c>
      <c r="AL371" s="48">
        <v>248452</v>
      </c>
      <c r="AM371" s="45" t="s">
        <v>2</v>
      </c>
      <c r="AN371" s="45" t="s">
        <v>596</v>
      </c>
      <c r="AO371" s="45" t="s">
        <v>915</v>
      </c>
      <c r="AP371" s="45" t="s">
        <v>1111</v>
      </c>
      <c r="AQ371" s="45" t="s">
        <v>150</v>
      </c>
      <c r="AS371" s="48">
        <v>8425.69</v>
      </c>
      <c r="AV371" s="48">
        <v>0</v>
      </c>
      <c r="AW371" s="45" t="s">
        <v>1</v>
      </c>
      <c r="AX371" s="45" t="s">
        <v>1367</v>
      </c>
      <c r="AY371" s="45" t="s">
        <v>877</v>
      </c>
      <c r="AZ371" s="45" t="s">
        <v>145</v>
      </c>
      <c r="BA371" s="45" t="s">
        <v>145</v>
      </c>
      <c r="BC371" s="48">
        <v>0</v>
      </c>
      <c r="BF371" s="48">
        <v>0</v>
      </c>
      <c r="BG371" s="45" t="s">
        <v>1</v>
      </c>
      <c r="BH371" s="45" t="s">
        <v>2635</v>
      </c>
      <c r="BI371" s="45" t="s">
        <v>2778</v>
      </c>
      <c r="BJ371" s="45" t="s">
        <v>2095</v>
      </c>
      <c r="BK371" s="45" t="s">
        <v>145</v>
      </c>
      <c r="BM371" s="48">
        <v>0</v>
      </c>
      <c r="BP371" s="48">
        <v>0</v>
      </c>
      <c r="BQ371" s="45" t="s">
        <v>1</v>
      </c>
      <c r="BR371" s="45" t="s">
        <v>1365</v>
      </c>
      <c r="BS371" s="45" t="s">
        <v>1757</v>
      </c>
      <c r="BT371" s="45" t="s">
        <v>2389</v>
      </c>
      <c r="BU371" s="45" t="s">
        <v>385</v>
      </c>
      <c r="BW371" s="48">
        <v>0</v>
      </c>
    </row>
    <row r="372" spans="1:75" x14ac:dyDescent="0.3">
      <c r="A372" s="45" t="s">
        <v>2945</v>
      </c>
      <c r="B372" s="45" t="s">
        <v>2945</v>
      </c>
      <c r="C372" s="45" t="s">
        <v>1237</v>
      </c>
      <c r="D372" s="45" t="s">
        <v>3065</v>
      </c>
      <c r="E372" s="45" t="s">
        <v>1</v>
      </c>
      <c r="F372" s="45"/>
      <c r="H372" s="1">
        <v>3194477</v>
      </c>
      <c r="I372" s="2" t="s">
        <v>2</v>
      </c>
      <c r="J372" s="2" t="s">
        <v>647</v>
      </c>
      <c r="K372" s="2" t="s">
        <v>995</v>
      </c>
      <c r="L372" s="45" t="s">
        <v>1196</v>
      </c>
      <c r="M372" s="2" t="s">
        <v>196</v>
      </c>
      <c r="O372" s="48">
        <v>0</v>
      </c>
      <c r="R372" s="48">
        <v>0</v>
      </c>
      <c r="S372" s="45" t="s">
        <v>2</v>
      </c>
      <c r="T372" s="45" t="s">
        <v>626</v>
      </c>
      <c r="U372" s="45" t="s">
        <v>965</v>
      </c>
      <c r="V372" s="45" t="s">
        <v>1186</v>
      </c>
      <c r="W372" s="45" t="s">
        <v>181</v>
      </c>
      <c r="Y372" s="48">
        <v>0</v>
      </c>
      <c r="AB372" s="48">
        <v>100000</v>
      </c>
      <c r="AC372" s="45" t="s">
        <v>2</v>
      </c>
      <c r="AD372" s="45" t="s">
        <v>606</v>
      </c>
      <c r="AE372" s="45" t="s">
        <v>934</v>
      </c>
      <c r="AF372" s="45" t="s">
        <v>1171</v>
      </c>
      <c r="AG372" s="45" t="s">
        <v>160</v>
      </c>
      <c r="AI372" s="48">
        <v>0</v>
      </c>
      <c r="AL372" s="48">
        <v>9058</v>
      </c>
      <c r="AM372" s="45" t="s">
        <v>3</v>
      </c>
      <c r="AN372" s="45" t="s">
        <v>597</v>
      </c>
      <c r="AO372" s="45" t="s">
        <v>916</v>
      </c>
      <c r="AP372" s="45" t="s">
        <v>1165</v>
      </c>
      <c r="AQ372" s="45" t="s">
        <v>151</v>
      </c>
      <c r="AS372" s="48">
        <v>0</v>
      </c>
      <c r="AV372" s="48">
        <v>282752</v>
      </c>
      <c r="AW372" s="45" t="s">
        <v>1</v>
      </c>
      <c r="AX372" s="45" t="s">
        <v>2637</v>
      </c>
      <c r="AY372" s="45" t="s">
        <v>1759</v>
      </c>
      <c r="AZ372" s="45" t="s">
        <v>2390</v>
      </c>
      <c r="BA372" s="45" t="s">
        <v>125</v>
      </c>
      <c r="BC372" s="48">
        <v>0</v>
      </c>
      <c r="BF372" s="48">
        <v>0</v>
      </c>
      <c r="BG372" s="45" t="s">
        <v>1</v>
      </c>
      <c r="BH372" s="45" t="s">
        <v>2635</v>
      </c>
      <c r="BI372" s="45" t="s">
        <v>1778</v>
      </c>
      <c r="BJ372" s="45" t="s">
        <v>2150</v>
      </c>
      <c r="BK372" s="45" t="s">
        <v>145</v>
      </c>
      <c r="BM372" s="48">
        <v>426370.03</v>
      </c>
      <c r="BP372" s="48">
        <v>0</v>
      </c>
      <c r="BQ372" s="45" t="s">
        <v>1</v>
      </c>
      <c r="BR372" s="45" t="s">
        <v>1365</v>
      </c>
      <c r="BS372" s="45" t="s">
        <v>1757</v>
      </c>
      <c r="BT372" s="45" t="s">
        <v>2389</v>
      </c>
      <c r="BU372" s="45" t="s">
        <v>386</v>
      </c>
      <c r="BW372" s="48">
        <v>0</v>
      </c>
    </row>
    <row r="373" spans="1:75" x14ac:dyDescent="0.3">
      <c r="A373" s="45" t="s">
        <v>511</v>
      </c>
      <c r="B373" s="45" t="s">
        <v>787</v>
      </c>
      <c r="C373" s="45" t="s">
        <v>1105</v>
      </c>
      <c r="D373" s="45" t="s">
        <v>75</v>
      </c>
      <c r="E373" s="45" t="s">
        <v>2</v>
      </c>
      <c r="F373" s="45"/>
      <c r="H373" s="1">
        <v>0</v>
      </c>
      <c r="I373" s="2" t="s">
        <v>2</v>
      </c>
      <c r="J373" s="2" t="s">
        <v>648</v>
      </c>
      <c r="K373" s="2" t="s">
        <v>996</v>
      </c>
      <c r="L373" s="45" t="s">
        <v>1161</v>
      </c>
      <c r="M373" s="2" t="s">
        <v>197</v>
      </c>
      <c r="O373" s="48">
        <v>0</v>
      </c>
      <c r="R373" s="48">
        <v>2000000</v>
      </c>
      <c r="S373" s="45" t="s">
        <v>1</v>
      </c>
      <c r="T373" s="45" t="s">
        <v>2436</v>
      </c>
      <c r="U373" s="45" t="s">
        <v>2462</v>
      </c>
      <c r="V373" s="45" t="s">
        <v>2254</v>
      </c>
      <c r="W373" s="45" t="s">
        <v>145</v>
      </c>
      <c r="Y373" s="48">
        <v>0</v>
      </c>
      <c r="AB373" s="48">
        <v>773399</v>
      </c>
      <c r="AC373" s="45" t="s">
        <v>2</v>
      </c>
      <c r="AD373" s="45" t="s">
        <v>607</v>
      </c>
      <c r="AE373" s="45" t="s">
        <v>935</v>
      </c>
      <c r="AF373" s="45" t="s">
        <v>1172</v>
      </c>
      <c r="AG373" s="45" t="s">
        <v>51</v>
      </c>
      <c r="AI373" s="48">
        <v>0</v>
      </c>
      <c r="AL373" s="48">
        <v>217299</v>
      </c>
      <c r="AM373" s="45" t="s">
        <v>2</v>
      </c>
      <c r="AN373" s="45" t="s">
        <v>597</v>
      </c>
      <c r="AO373" s="45" t="s">
        <v>916</v>
      </c>
      <c r="AP373" s="45" t="s">
        <v>1111</v>
      </c>
      <c r="AQ373" s="45" t="s">
        <v>151</v>
      </c>
      <c r="AS373" s="48">
        <v>0</v>
      </c>
      <c r="AV373" s="48">
        <v>3500001</v>
      </c>
      <c r="AW373" s="45" t="s">
        <v>1</v>
      </c>
      <c r="AX373" s="45" t="s">
        <v>2637</v>
      </c>
      <c r="AY373" s="45" t="s">
        <v>1763</v>
      </c>
      <c r="AZ373" s="45" t="s">
        <v>2392</v>
      </c>
      <c r="BA373" s="45" t="s">
        <v>259</v>
      </c>
      <c r="BC373" s="48">
        <v>0</v>
      </c>
      <c r="BF373" s="48">
        <v>0</v>
      </c>
      <c r="BG373" s="45" t="s">
        <v>1</v>
      </c>
      <c r="BH373" s="45" t="s">
        <v>2635</v>
      </c>
      <c r="BI373" s="45" t="s">
        <v>1719</v>
      </c>
      <c r="BJ373" s="45" t="s">
        <v>145</v>
      </c>
      <c r="BK373" s="45" t="s">
        <v>145</v>
      </c>
      <c r="BM373" s="48">
        <v>0</v>
      </c>
      <c r="BP373" s="48">
        <v>0</v>
      </c>
      <c r="BQ373" s="45" t="s">
        <v>1</v>
      </c>
      <c r="BR373" s="45" t="s">
        <v>1366</v>
      </c>
      <c r="BS373" s="45" t="s">
        <v>1758</v>
      </c>
      <c r="BT373" s="45" t="s">
        <v>2355</v>
      </c>
      <c r="BU373" s="45" t="s">
        <v>258</v>
      </c>
      <c r="BW373" s="48">
        <v>0</v>
      </c>
    </row>
    <row r="374" spans="1:75" x14ac:dyDescent="0.3">
      <c r="A374" s="45" t="s">
        <v>512</v>
      </c>
      <c r="B374" s="45" t="s">
        <v>788</v>
      </c>
      <c r="C374" s="45" t="s">
        <v>1106</v>
      </c>
      <c r="D374" s="45" t="s">
        <v>76</v>
      </c>
      <c r="E374" s="45" t="s">
        <v>2</v>
      </c>
      <c r="F374" s="45"/>
      <c r="H374" s="1">
        <v>4000000</v>
      </c>
      <c r="I374" s="2" t="s">
        <v>2</v>
      </c>
      <c r="J374" s="2" t="s">
        <v>649</v>
      </c>
      <c r="K374" s="2" t="s">
        <v>997</v>
      </c>
      <c r="L374" s="45" t="s">
        <v>1197</v>
      </c>
      <c r="M374" s="2" t="s">
        <v>198</v>
      </c>
      <c r="O374" s="48">
        <v>0</v>
      </c>
      <c r="R374" s="48">
        <v>1500000</v>
      </c>
      <c r="S374" s="45" t="s">
        <v>1</v>
      </c>
      <c r="T374" s="45" t="s">
        <v>2437</v>
      </c>
      <c r="U374" s="45" t="s">
        <v>2463</v>
      </c>
      <c r="V374" s="45" t="s">
        <v>2363</v>
      </c>
      <c r="W374" s="45" t="s">
        <v>145</v>
      </c>
      <c r="Y374" s="48">
        <v>0</v>
      </c>
      <c r="AB374" s="48">
        <v>3000000</v>
      </c>
      <c r="AC374" s="45" t="s">
        <v>2</v>
      </c>
      <c r="AD374" s="45" t="s">
        <v>608</v>
      </c>
      <c r="AE374" s="45" t="s">
        <v>936</v>
      </c>
      <c r="AF374" s="45" t="s">
        <v>1073</v>
      </c>
      <c r="AG374" s="45" t="s">
        <v>161</v>
      </c>
      <c r="AI374" s="48">
        <v>0</v>
      </c>
      <c r="AL374" s="48">
        <v>1000000</v>
      </c>
      <c r="AM374" s="45" t="s">
        <v>1</v>
      </c>
      <c r="AN374" s="45" t="s">
        <v>2644</v>
      </c>
      <c r="AO374" s="45" t="s">
        <v>2683</v>
      </c>
      <c r="AP374" s="45" t="s">
        <v>2095</v>
      </c>
      <c r="AQ374" s="45" t="s">
        <v>145</v>
      </c>
      <c r="AS374" s="48">
        <v>0</v>
      </c>
      <c r="AV374" s="48">
        <v>0</v>
      </c>
      <c r="AW374" s="45" t="s">
        <v>1</v>
      </c>
      <c r="AX374" s="45" t="s">
        <v>2637</v>
      </c>
      <c r="AY374" s="45" t="s">
        <v>2553</v>
      </c>
      <c r="AZ374" s="45" t="s">
        <v>2390</v>
      </c>
      <c r="BA374" s="45" t="s">
        <v>231</v>
      </c>
      <c r="BC374" s="48">
        <v>0</v>
      </c>
      <c r="BF374" s="48">
        <v>0</v>
      </c>
      <c r="BG374" s="45" t="s">
        <v>1</v>
      </c>
      <c r="BH374" s="45" t="s">
        <v>2501</v>
      </c>
      <c r="BI374" s="45" t="s">
        <v>1766</v>
      </c>
      <c r="BJ374" s="45" t="s">
        <v>2355</v>
      </c>
      <c r="BK374" s="45" t="s">
        <v>260</v>
      </c>
      <c r="BM374" s="48">
        <v>0</v>
      </c>
      <c r="BP374" s="48">
        <v>0</v>
      </c>
      <c r="BQ374" s="45" t="s">
        <v>1</v>
      </c>
      <c r="BR374" s="45" t="s">
        <v>1367</v>
      </c>
      <c r="BS374" s="45" t="s">
        <v>2776</v>
      </c>
      <c r="BT374" s="45" t="s">
        <v>2830</v>
      </c>
      <c r="BU374" s="45" t="s">
        <v>126</v>
      </c>
      <c r="BW374" s="48">
        <v>0</v>
      </c>
    </row>
    <row r="375" spans="1:75" x14ac:dyDescent="0.3">
      <c r="A375" s="45" t="s">
        <v>2946</v>
      </c>
      <c r="B375" s="45" t="s">
        <v>2946</v>
      </c>
      <c r="C375" s="45" t="s">
        <v>3066</v>
      </c>
      <c r="D375" s="45" t="s">
        <v>246</v>
      </c>
      <c r="E375" s="45" t="s">
        <v>2</v>
      </c>
      <c r="F375" s="45"/>
      <c r="H375" s="1">
        <v>11500000</v>
      </c>
      <c r="I375" s="2" t="s">
        <v>2</v>
      </c>
      <c r="J375" s="2" t="s">
        <v>649</v>
      </c>
      <c r="K375" s="2" t="s">
        <v>998</v>
      </c>
      <c r="L375" s="45" t="s">
        <v>1198</v>
      </c>
      <c r="M375" s="2" t="s">
        <v>176</v>
      </c>
      <c r="O375" s="48">
        <v>129903.6</v>
      </c>
      <c r="R375" s="48">
        <v>1604808</v>
      </c>
      <c r="S375" s="45" t="s">
        <v>2</v>
      </c>
      <c r="T375" s="45" t="s">
        <v>627</v>
      </c>
      <c r="U375" s="45" t="s">
        <v>966</v>
      </c>
      <c r="V375" s="45" t="s">
        <v>1184</v>
      </c>
      <c r="W375" s="45" t="s">
        <v>182</v>
      </c>
      <c r="Y375" s="48">
        <v>3174.96</v>
      </c>
      <c r="AB375" s="48">
        <v>0</v>
      </c>
      <c r="AC375" s="45" t="s">
        <v>1</v>
      </c>
      <c r="AD375" s="45" t="s">
        <v>608</v>
      </c>
      <c r="AE375" s="45" t="s">
        <v>936</v>
      </c>
      <c r="AF375" s="45" t="s">
        <v>1261</v>
      </c>
      <c r="AG375" s="45" t="s">
        <v>151</v>
      </c>
      <c r="AI375" s="48">
        <v>0</v>
      </c>
      <c r="AL375" s="48">
        <v>1071907</v>
      </c>
      <c r="AM375" s="45" t="s">
        <v>2</v>
      </c>
      <c r="AN375" s="45" t="s">
        <v>2644</v>
      </c>
      <c r="AO375" s="45" t="s">
        <v>917</v>
      </c>
      <c r="AP375" s="45" t="s">
        <v>1166</v>
      </c>
      <c r="AQ375" s="45" t="s">
        <v>152</v>
      </c>
      <c r="AS375" s="48">
        <v>0</v>
      </c>
      <c r="AV375" s="48">
        <v>0</v>
      </c>
      <c r="AW375" s="45" t="s">
        <v>1</v>
      </c>
      <c r="AX375" s="45" t="s">
        <v>2637</v>
      </c>
      <c r="AY375" s="45" t="s">
        <v>2553</v>
      </c>
      <c r="AZ375" s="45" t="s">
        <v>2393</v>
      </c>
      <c r="BA375" s="45" t="s">
        <v>231</v>
      </c>
      <c r="BC375" s="48">
        <v>0</v>
      </c>
      <c r="BF375" s="48">
        <v>0</v>
      </c>
      <c r="BG375" s="45" t="s">
        <v>1</v>
      </c>
      <c r="BH375" s="45" t="s">
        <v>2716</v>
      </c>
      <c r="BI375" s="45" t="s">
        <v>1767</v>
      </c>
      <c r="BJ375" s="45" t="s">
        <v>2360</v>
      </c>
      <c r="BK375" s="45" t="s">
        <v>261</v>
      </c>
      <c r="BM375" s="48">
        <v>0</v>
      </c>
      <c r="BP375" s="48">
        <v>0</v>
      </c>
      <c r="BQ375" s="45" t="s">
        <v>1</v>
      </c>
      <c r="BR375" s="45" t="s">
        <v>1367</v>
      </c>
      <c r="BS375" s="45" t="s">
        <v>2777</v>
      </c>
      <c r="BT375" s="45" t="s">
        <v>2830</v>
      </c>
      <c r="BU375" s="45" t="s">
        <v>332</v>
      </c>
      <c r="BW375" s="48">
        <v>0</v>
      </c>
    </row>
    <row r="376" spans="1:75" x14ac:dyDescent="0.3">
      <c r="A376" s="45" t="s">
        <v>1325</v>
      </c>
      <c r="B376" s="45" t="s">
        <v>1325</v>
      </c>
      <c r="C376" s="45" t="s">
        <v>2079</v>
      </c>
      <c r="D376" s="45" t="s">
        <v>145</v>
      </c>
      <c r="E376" s="45" t="s">
        <v>1</v>
      </c>
      <c r="F376" s="45"/>
      <c r="H376" s="1">
        <v>1000000</v>
      </c>
      <c r="I376" s="2" t="s">
        <v>2</v>
      </c>
      <c r="J376" s="2" t="s">
        <v>649</v>
      </c>
      <c r="K376" s="2" t="s">
        <v>999</v>
      </c>
      <c r="L376" s="45" t="s">
        <v>1198</v>
      </c>
      <c r="M376" s="2" t="s">
        <v>47</v>
      </c>
      <c r="O376" s="48">
        <v>0</v>
      </c>
      <c r="R376" s="48">
        <v>0</v>
      </c>
      <c r="S376" s="45" t="s">
        <v>2</v>
      </c>
      <c r="T376" s="45" t="s">
        <v>628</v>
      </c>
      <c r="U376" s="45" t="s">
        <v>967</v>
      </c>
      <c r="V376" s="45" t="s">
        <v>1187</v>
      </c>
      <c r="W376" s="45" t="s">
        <v>183</v>
      </c>
      <c r="Y376" s="48">
        <v>0</v>
      </c>
      <c r="AB376" s="48">
        <v>0</v>
      </c>
      <c r="AC376" s="45" t="s">
        <v>2</v>
      </c>
      <c r="AD376" s="45" t="s">
        <v>608</v>
      </c>
      <c r="AE376" s="45" t="s">
        <v>936</v>
      </c>
      <c r="AF376" s="45" t="s">
        <v>1073</v>
      </c>
      <c r="AG376" s="45" t="s">
        <v>151</v>
      </c>
      <c r="AI376" s="48">
        <v>0</v>
      </c>
      <c r="AL376" s="48">
        <v>552145</v>
      </c>
      <c r="AM376" s="45" t="s">
        <v>2</v>
      </c>
      <c r="AN376" s="45" t="s">
        <v>2645</v>
      </c>
      <c r="AO376" s="45" t="s">
        <v>918</v>
      </c>
      <c r="AP376" s="45" t="s">
        <v>1167</v>
      </c>
      <c r="AQ376" s="45" t="s">
        <v>153</v>
      </c>
      <c r="AS376" s="48">
        <v>0</v>
      </c>
      <c r="AV376" s="48">
        <v>0</v>
      </c>
      <c r="AW376" s="45" t="s">
        <v>2</v>
      </c>
      <c r="AX376" s="45" t="s">
        <v>2637</v>
      </c>
      <c r="AY376" s="45" t="s">
        <v>876</v>
      </c>
      <c r="AZ376" s="45" t="s">
        <v>1146</v>
      </c>
      <c r="BA376" s="45" t="s">
        <v>125</v>
      </c>
      <c r="BC376" s="48">
        <v>0</v>
      </c>
      <c r="BF376" s="48">
        <v>102079</v>
      </c>
      <c r="BG376" s="45" t="s">
        <v>1</v>
      </c>
      <c r="BH376" s="45" t="s">
        <v>1371</v>
      </c>
      <c r="BI376" s="45" t="s">
        <v>2555</v>
      </c>
      <c r="BJ376" s="45" t="s">
        <v>2395</v>
      </c>
      <c r="BK376" s="45" t="s">
        <v>47</v>
      </c>
      <c r="BM376" s="48">
        <v>0</v>
      </c>
      <c r="BP376" s="48">
        <v>262105.98</v>
      </c>
      <c r="BQ376" s="45" t="s">
        <v>2</v>
      </c>
      <c r="BR376" s="45" t="s">
        <v>1367</v>
      </c>
      <c r="BS376" s="45" t="s">
        <v>1761</v>
      </c>
      <c r="BT376" s="45" t="s">
        <v>2173</v>
      </c>
      <c r="BU376" s="45" t="s">
        <v>231</v>
      </c>
      <c r="BW376" s="48">
        <v>0</v>
      </c>
    </row>
    <row r="377" spans="1:75" x14ac:dyDescent="0.3">
      <c r="A377" s="45" t="s">
        <v>1325</v>
      </c>
      <c r="B377" s="45" t="s">
        <v>1630</v>
      </c>
      <c r="C377" s="45" t="s">
        <v>2133</v>
      </c>
      <c r="D377" s="45" t="s">
        <v>246</v>
      </c>
      <c r="E377" s="45" t="s">
        <v>3</v>
      </c>
      <c r="F377" s="45"/>
      <c r="H377" s="1">
        <v>0</v>
      </c>
      <c r="I377" s="2" t="s">
        <v>3</v>
      </c>
      <c r="J377" s="2" t="s">
        <v>649</v>
      </c>
      <c r="K377" s="2" t="s">
        <v>1000</v>
      </c>
      <c r="L377" s="45" t="s">
        <v>1047</v>
      </c>
      <c r="M377" s="2" t="s">
        <v>199</v>
      </c>
      <c r="O377" s="48">
        <v>0</v>
      </c>
      <c r="R377" s="48">
        <v>0</v>
      </c>
      <c r="S377" s="45" t="s">
        <v>2</v>
      </c>
      <c r="T377" s="45" t="s">
        <v>2438</v>
      </c>
      <c r="U377" s="45" t="s">
        <v>968</v>
      </c>
      <c r="V377" s="45" t="s">
        <v>1187</v>
      </c>
      <c r="W377" s="45" t="s">
        <v>184</v>
      </c>
      <c r="Y377" s="48">
        <v>45511.87</v>
      </c>
      <c r="AB377" s="48">
        <v>1000000</v>
      </c>
      <c r="AC377" s="45" t="s">
        <v>2</v>
      </c>
      <c r="AD377" s="45" t="s">
        <v>1399</v>
      </c>
      <c r="AE377" s="45" t="s">
        <v>937</v>
      </c>
      <c r="AF377" s="45" t="s">
        <v>1111</v>
      </c>
      <c r="AG377" s="45" t="s">
        <v>162</v>
      </c>
      <c r="AI377" s="48">
        <v>44276.45</v>
      </c>
      <c r="AL377" s="48">
        <v>255729</v>
      </c>
      <c r="AM377" s="45" t="s">
        <v>1</v>
      </c>
      <c r="AN377" s="45" t="s">
        <v>2646</v>
      </c>
      <c r="AO377" s="45" t="s">
        <v>924</v>
      </c>
      <c r="AP377" s="45" t="s">
        <v>1245</v>
      </c>
      <c r="AQ377" s="45" t="s">
        <v>157</v>
      </c>
      <c r="AS377" s="48">
        <v>0</v>
      </c>
      <c r="AV377" s="48">
        <v>0</v>
      </c>
      <c r="AW377" s="45" t="s">
        <v>1</v>
      </c>
      <c r="AX377" s="45" t="s">
        <v>2635</v>
      </c>
      <c r="AY377" s="45" t="s">
        <v>2778</v>
      </c>
      <c r="AZ377" s="45" t="s">
        <v>2095</v>
      </c>
      <c r="BA377" s="45" t="s">
        <v>145</v>
      </c>
      <c r="BC377" s="48">
        <v>0</v>
      </c>
      <c r="BF377" s="48">
        <v>0</v>
      </c>
      <c r="BG377" s="45" t="s">
        <v>2</v>
      </c>
      <c r="BH377" s="45" t="s">
        <v>1371</v>
      </c>
      <c r="BI377" s="45" t="s">
        <v>1771</v>
      </c>
      <c r="BJ377" s="45" t="s">
        <v>2175</v>
      </c>
      <c r="BK377" s="45" t="s">
        <v>232</v>
      </c>
      <c r="BM377" s="48">
        <v>0</v>
      </c>
      <c r="BP377" s="48">
        <v>41452.94</v>
      </c>
      <c r="BQ377" s="45" t="s">
        <v>2</v>
      </c>
      <c r="BR377" s="45" t="s">
        <v>1367</v>
      </c>
      <c r="BS377" s="45" t="s">
        <v>877</v>
      </c>
      <c r="BT377" s="45" t="s">
        <v>1144</v>
      </c>
      <c r="BU377" s="45" t="s">
        <v>126</v>
      </c>
      <c r="BW377" s="48">
        <v>0</v>
      </c>
    </row>
    <row r="378" spans="1:75" x14ac:dyDescent="0.3">
      <c r="A378" s="45" t="s">
        <v>1325</v>
      </c>
      <c r="B378" s="45" t="s">
        <v>1325</v>
      </c>
      <c r="C378" s="45" t="s">
        <v>2134</v>
      </c>
      <c r="D378" s="45" t="s">
        <v>82</v>
      </c>
      <c r="E378" s="45" t="s">
        <v>4</v>
      </c>
      <c r="F378" s="45"/>
      <c r="H378" s="1">
        <v>0</v>
      </c>
      <c r="I378" s="2" t="s">
        <v>3</v>
      </c>
      <c r="J378" s="2" t="s">
        <v>649</v>
      </c>
      <c r="K378" s="2" t="s">
        <v>1001</v>
      </c>
      <c r="L378" s="45" t="s">
        <v>1047</v>
      </c>
      <c r="M378" s="2" t="s">
        <v>200</v>
      </c>
      <c r="O378" s="48">
        <v>0</v>
      </c>
      <c r="R378" s="48">
        <v>0</v>
      </c>
      <c r="S378" s="45" t="s">
        <v>1</v>
      </c>
      <c r="T378" s="45" t="s">
        <v>1307</v>
      </c>
      <c r="U378" s="45" t="s">
        <v>969</v>
      </c>
      <c r="V378" s="45" t="s">
        <v>1232</v>
      </c>
      <c r="W378" s="45" t="s">
        <v>119</v>
      </c>
      <c r="Y378" s="48">
        <v>0</v>
      </c>
      <c r="AB378" s="48">
        <v>600000</v>
      </c>
      <c r="AC378" s="45" t="s">
        <v>2</v>
      </c>
      <c r="AD378" s="45" t="s">
        <v>1399</v>
      </c>
      <c r="AE378" s="45" t="s">
        <v>938</v>
      </c>
      <c r="AF378" s="45" t="s">
        <v>1111</v>
      </c>
      <c r="AG378" s="45" t="s">
        <v>163</v>
      </c>
      <c r="AI378" s="48">
        <v>0</v>
      </c>
      <c r="AL378" s="48">
        <v>191597</v>
      </c>
      <c r="AM378" s="45" t="s">
        <v>1</v>
      </c>
      <c r="AN378" s="45" t="s">
        <v>2646</v>
      </c>
      <c r="AO378" s="45" t="s">
        <v>926</v>
      </c>
      <c r="AP378" s="45" t="s">
        <v>1246</v>
      </c>
      <c r="AQ378" s="45" t="s">
        <v>157</v>
      </c>
      <c r="AS378" s="48">
        <v>0</v>
      </c>
      <c r="AV378" s="48">
        <v>0</v>
      </c>
      <c r="AW378" s="45" t="s">
        <v>1</v>
      </c>
      <c r="AX378" s="45" t="s">
        <v>2635</v>
      </c>
      <c r="AY378" s="45" t="s">
        <v>1778</v>
      </c>
      <c r="AZ378" s="45" t="s">
        <v>2150</v>
      </c>
      <c r="BA378" s="45" t="s">
        <v>145</v>
      </c>
      <c r="BC378" s="48">
        <v>0</v>
      </c>
      <c r="BF378" s="48">
        <v>0</v>
      </c>
      <c r="BG378" s="45" t="s">
        <v>1</v>
      </c>
      <c r="BH378" s="45" t="s">
        <v>1372</v>
      </c>
      <c r="BI378" s="45" t="s">
        <v>1772</v>
      </c>
      <c r="BJ378" s="45" t="s">
        <v>2360</v>
      </c>
      <c r="BK378" s="45" t="s">
        <v>262</v>
      </c>
      <c r="BM378" s="48">
        <v>0</v>
      </c>
      <c r="BP378" s="48">
        <v>17950.259999999998</v>
      </c>
      <c r="BQ378" s="45" t="s">
        <v>2</v>
      </c>
      <c r="BR378" s="45" t="s">
        <v>1367</v>
      </c>
      <c r="BS378" s="45" t="s">
        <v>1765</v>
      </c>
      <c r="BT378" s="45" t="s">
        <v>1144</v>
      </c>
      <c r="BU378" s="45" t="s">
        <v>259</v>
      </c>
      <c r="BW378" s="48">
        <v>406542.1</v>
      </c>
    </row>
    <row r="379" spans="1:75" x14ac:dyDescent="0.3">
      <c r="A379" s="45" t="s">
        <v>513</v>
      </c>
      <c r="B379" s="45" t="s">
        <v>1631</v>
      </c>
      <c r="C379" s="45" t="s">
        <v>2370</v>
      </c>
      <c r="D379" s="45" t="s">
        <v>314</v>
      </c>
      <c r="E379" s="45" t="s">
        <v>1</v>
      </c>
      <c r="F379" s="45"/>
      <c r="H379" s="1">
        <v>0</v>
      </c>
      <c r="I379" s="2" t="s">
        <v>3</v>
      </c>
      <c r="J379" s="2" t="s">
        <v>649</v>
      </c>
      <c r="K379" s="2" t="s">
        <v>1002</v>
      </c>
      <c r="L379" s="45" t="s">
        <v>1199</v>
      </c>
      <c r="M379" s="2" t="s">
        <v>199</v>
      </c>
      <c r="O379" s="48">
        <v>0</v>
      </c>
      <c r="R379" s="48">
        <v>0</v>
      </c>
      <c r="S379" s="45" t="s">
        <v>1</v>
      </c>
      <c r="T379" s="45" t="s">
        <v>1307</v>
      </c>
      <c r="U379" s="45" t="s">
        <v>970</v>
      </c>
      <c r="V379" s="45" t="s">
        <v>1233</v>
      </c>
      <c r="W379" s="45" t="s">
        <v>119</v>
      </c>
      <c r="Y379" s="48">
        <v>0</v>
      </c>
      <c r="AB379" s="48">
        <v>42466</v>
      </c>
      <c r="AC379" s="45" t="s">
        <v>2</v>
      </c>
      <c r="AD379" s="45" t="s">
        <v>1399</v>
      </c>
      <c r="AE379" s="45" t="s">
        <v>1885</v>
      </c>
      <c r="AF379" s="45" t="s">
        <v>1106</v>
      </c>
      <c r="AG379" s="45" t="s">
        <v>164</v>
      </c>
      <c r="AI379" s="48">
        <v>0</v>
      </c>
      <c r="AL379" s="48">
        <v>50000</v>
      </c>
      <c r="AM379" s="45" t="s">
        <v>2</v>
      </c>
      <c r="AN379" s="45" t="s">
        <v>2646</v>
      </c>
      <c r="AO379" s="45" t="s">
        <v>928</v>
      </c>
      <c r="AP379" s="45" t="s">
        <v>1119</v>
      </c>
      <c r="AQ379" s="45" t="s">
        <v>157</v>
      </c>
      <c r="AS379" s="48">
        <v>281957</v>
      </c>
      <c r="AV379" s="48">
        <v>0</v>
      </c>
      <c r="AW379" s="45" t="s">
        <v>1</v>
      </c>
      <c r="AX379" s="45" t="s">
        <v>2635</v>
      </c>
      <c r="AY379" s="45" t="s">
        <v>1719</v>
      </c>
      <c r="AZ379" s="45" t="s">
        <v>145</v>
      </c>
      <c r="BA379" s="45" t="s">
        <v>145</v>
      </c>
      <c r="BC379" s="48">
        <v>236586.08</v>
      </c>
      <c r="BF379" s="48">
        <v>0</v>
      </c>
      <c r="BG379" s="45" t="s">
        <v>1</v>
      </c>
      <c r="BH379" s="45" t="s">
        <v>1373</v>
      </c>
      <c r="BI379" s="45" t="s">
        <v>1773</v>
      </c>
      <c r="BJ379" s="45" t="s">
        <v>2360</v>
      </c>
      <c r="BK379" s="45" t="s">
        <v>263</v>
      </c>
      <c r="BM379" s="48">
        <v>0</v>
      </c>
      <c r="BP379" s="48">
        <v>0</v>
      </c>
      <c r="BQ379" s="45" t="s">
        <v>2</v>
      </c>
      <c r="BR379" s="45" t="s">
        <v>1367</v>
      </c>
      <c r="BS379" s="45" t="s">
        <v>2880</v>
      </c>
      <c r="BT379" s="45" t="s">
        <v>2157</v>
      </c>
      <c r="BU379" s="45" t="s">
        <v>259</v>
      </c>
      <c r="BW379" s="48">
        <v>52593.99</v>
      </c>
    </row>
    <row r="380" spans="1:75" x14ac:dyDescent="0.3">
      <c r="A380" s="45" t="s">
        <v>513</v>
      </c>
      <c r="B380" s="45" t="s">
        <v>1631</v>
      </c>
      <c r="C380" s="45" t="s">
        <v>2371</v>
      </c>
      <c r="D380" s="45" t="s">
        <v>314</v>
      </c>
      <c r="E380" s="45" t="s">
        <v>1</v>
      </c>
      <c r="F380" s="45"/>
      <c r="H380" s="1">
        <v>0</v>
      </c>
      <c r="I380" s="2" t="s">
        <v>2</v>
      </c>
      <c r="J380" s="2" t="s">
        <v>650</v>
      </c>
      <c r="K380" s="2" t="s">
        <v>1003</v>
      </c>
      <c r="L380" s="45" t="s">
        <v>1090</v>
      </c>
      <c r="M380" s="2" t="s">
        <v>201</v>
      </c>
      <c r="O380" s="48">
        <v>0</v>
      </c>
      <c r="R380" s="48">
        <v>0</v>
      </c>
      <c r="S380" s="45" t="s">
        <v>2</v>
      </c>
      <c r="T380" s="45" t="s">
        <v>1307</v>
      </c>
      <c r="U380" s="45" t="s">
        <v>971</v>
      </c>
      <c r="V380" s="45" t="s">
        <v>1069</v>
      </c>
      <c r="W380" s="45" t="s">
        <v>119</v>
      </c>
      <c r="Y380" s="48">
        <v>0</v>
      </c>
      <c r="AB380" s="48">
        <v>0</v>
      </c>
      <c r="AC380" s="45" t="s">
        <v>2</v>
      </c>
      <c r="AD380" s="45" t="s">
        <v>1399</v>
      </c>
      <c r="AE380" s="45" t="s">
        <v>1886</v>
      </c>
      <c r="AF380" s="45" t="s">
        <v>1173</v>
      </c>
      <c r="AG380" s="45" t="s">
        <v>151</v>
      </c>
      <c r="AI380" s="48">
        <v>0</v>
      </c>
      <c r="AL380" s="48">
        <v>0</v>
      </c>
      <c r="AM380" s="45" t="s">
        <v>1</v>
      </c>
      <c r="AN380" s="45" t="s">
        <v>2646</v>
      </c>
      <c r="AO380" s="45" t="s">
        <v>927</v>
      </c>
      <c r="AP380" s="45" t="s">
        <v>1230</v>
      </c>
      <c r="AQ380" s="45" t="s">
        <v>157</v>
      </c>
      <c r="AS380" s="48">
        <v>21196.1</v>
      </c>
      <c r="AV380" s="48">
        <v>1000000</v>
      </c>
      <c r="AW380" s="45" t="s">
        <v>1</v>
      </c>
      <c r="AX380" s="45" t="s">
        <v>2501</v>
      </c>
      <c r="AY380" s="45" t="s">
        <v>1766</v>
      </c>
      <c r="AZ380" s="45" t="s">
        <v>2355</v>
      </c>
      <c r="BA380" s="45" t="s">
        <v>260</v>
      </c>
      <c r="BC380" s="48">
        <v>44148.59</v>
      </c>
      <c r="BF380" s="48">
        <v>0</v>
      </c>
      <c r="BG380" s="45" t="s">
        <v>1</v>
      </c>
      <c r="BH380" s="45" t="s">
        <v>2638</v>
      </c>
      <c r="BI380" s="45" t="s">
        <v>2558</v>
      </c>
      <c r="BJ380" s="45" t="s">
        <v>2355</v>
      </c>
      <c r="BK380" s="45" t="s">
        <v>264</v>
      </c>
      <c r="BM380" s="48">
        <v>59476.19</v>
      </c>
      <c r="BP380" s="48">
        <v>0</v>
      </c>
      <c r="BQ380" s="45" t="s">
        <v>1</v>
      </c>
      <c r="BR380" s="45" t="s">
        <v>1367</v>
      </c>
      <c r="BS380" s="45" t="s">
        <v>1760</v>
      </c>
      <c r="BT380" s="45" t="s">
        <v>2391</v>
      </c>
      <c r="BU380" s="45" t="s">
        <v>333</v>
      </c>
      <c r="BW380" s="48">
        <v>172857.59</v>
      </c>
    </row>
    <row r="381" spans="1:75" x14ac:dyDescent="0.3">
      <c r="A381" s="45" t="s">
        <v>513</v>
      </c>
      <c r="B381" s="45" t="s">
        <v>1632</v>
      </c>
      <c r="C381" s="45" t="s">
        <v>1107</v>
      </c>
      <c r="D381" s="45" t="s">
        <v>77</v>
      </c>
      <c r="E381" s="45" t="s">
        <v>2</v>
      </c>
      <c r="F381" s="45"/>
      <c r="H381" s="1">
        <v>150000</v>
      </c>
      <c r="I381" s="2" t="s">
        <v>2</v>
      </c>
      <c r="J381" s="2" t="s">
        <v>651</v>
      </c>
      <c r="K381" s="2" t="s">
        <v>1004</v>
      </c>
      <c r="L381" s="45" t="s">
        <v>1200</v>
      </c>
      <c r="M381" s="2" t="s">
        <v>165</v>
      </c>
      <c r="O381" s="48">
        <v>371170.82</v>
      </c>
      <c r="R381" s="48">
        <v>398789</v>
      </c>
      <c r="S381" s="45" t="s">
        <v>1</v>
      </c>
      <c r="T381" s="45" t="s">
        <v>1353</v>
      </c>
      <c r="U381" s="45" t="s">
        <v>1926</v>
      </c>
      <c r="V381" s="45" t="s">
        <v>2409</v>
      </c>
      <c r="W381" s="45" t="s">
        <v>119</v>
      </c>
      <c r="Y381" s="48">
        <v>9247.36</v>
      </c>
      <c r="AB381" s="48">
        <v>0</v>
      </c>
      <c r="AC381" s="45" t="s">
        <v>2</v>
      </c>
      <c r="AD381" s="45" t="s">
        <v>1399</v>
      </c>
      <c r="AE381" s="45" t="s">
        <v>941</v>
      </c>
      <c r="AF381" s="45" t="s">
        <v>1122</v>
      </c>
      <c r="AG381" s="45" t="s">
        <v>164</v>
      </c>
      <c r="AI381" s="48">
        <v>1711.59</v>
      </c>
      <c r="AL381" s="48">
        <v>272463</v>
      </c>
      <c r="AM381" s="45" t="s">
        <v>1</v>
      </c>
      <c r="AN381" s="45" t="s">
        <v>2647</v>
      </c>
      <c r="AO381" s="45" t="s">
        <v>925</v>
      </c>
      <c r="AP381" s="45" t="s">
        <v>1245</v>
      </c>
      <c r="AQ381" s="45" t="s">
        <v>150</v>
      </c>
      <c r="AS381" s="48">
        <v>84452.12</v>
      </c>
      <c r="AV381" s="48">
        <v>0</v>
      </c>
      <c r="AW381" s="45" t="s">
        <v>1</v>
      </c>
      <c r="AX381" s="45" t="s">
        <v>2716</v>
      </c>
      <c r="AY381" s="45" t="s">
        <v>1767</v>
      </c>
      <c r="AZ381" s="45" t="s">
        <v>2360</v>
      </c>
      <c r="BA381" s="45" t="s">
        <v>261</v>
      </c>
      <c r="BC381" s="48">
        <v>72783.520000000004</v>
      </c>
      <c r="BF381" s="48">
        <v>230764</v>
      </c>
      <c r="BG381" s="45" t="s">
        <v>1</v>
      </c>
      <c r="BH381" s="45" t="s">
        <v>2717</v>
      </c>
      <c r="BI381" s="45" t="s">
        <v>888</v>
      </c>
      <c r="BJ381" s="45" t="s">
        <v>2831</v>
      </c>
      <c r="BK381" s="45" t="s">
        <v>21</v>
      </c>
      <c r="BM381" s="48">
        <v>38298.980000000003</v>
      </c>
      <c r="BP381" s="48">
        <v>0</v>
      </c>
      <c r="BQ381" s="45" t="s">
        <v>2</v>
      </c>
      <c r="BR381" s="45" t="s">
        <v>1367</v>
      </c>
      <c r="BS381" s="45" t="s">
        <v>2880</v>
      </c>
      <c r="BT381" s="45" t="s">
        <v>2156</v>
      </c>
      <c r="BU381" s="45" t="s">
        <v>259</v>
      </c>
      <c r="BW381" s="48">
        <v>0</v>
      </c>
    </row>
    <row r="382" spans="1:75" x14ac:dyDescent="0.3">
      <c r="A382" s="45" t="s">
        <v>513</v>
      </c>
      <c r="B382" s="45" t="s">
        <v>1633</v>
      </c>
      <c r="C382" s="45" t="s">
        <v>2135</v>
      </c>
      <c r="D382" s="45" t="s">
        <v>314</v>
      </c>
      <c r="E382" s="45" t="s">
        <v>2</v>
      </c>
      <c r="F382" s="45"/>
      <c r="H382" s="1">
        <v>225339</v>
      </c>
      <c r="I382" s="2" t="s">
        <v>2</v>
      </c>
      <c r="J382" s="2" t="s">
        <v>652</v>
      </c>
      <c r="K382" s="2" t="s">
        <v>1005</v>
      </c>
      <c r="L382" s="45" t="s">
        <v>1201</v>
      </c>
      <c r="M382" s="2" t="s">
        <v>86</v>
      </c>
      <c r="O382" s="48">
        <v>0</v>
      </c>
      <c r="R382" s="48">
        <v>6000000</v>
      </c>
      <c r="S382" s="45" t="s">
        <v>2</v>
      </c>
      <c r="T382" s="45" t="s">
        <v>631</v>
      </c>
      <c r="U382" s="45" t="s">
        <v>972</v>
      </c>
      <c r="V382" s="45" t="s">
        <v>1184</v>
      </c>
      <c r="W382" s="45" t="s">
        <v>185</v>
      </c>
      <c r="Y382" s="48">
        <v>0</v>
      </c>
      <c r="AB382" s="48">
        <v>2000000</v>
      </c>
      <c r="AC382" s="45" t="s">
        <v>1</v>
      </c>
      <c r="AD382" s="45" t="s">
        <v>1399</v>
      </c>
      <c r="AE382" s="45" t="s">
        <v>1881</v>
      </c>
      <c r="AF382" s="45" t="s">
        <v>145</v>
      </c>
      <c r="AG382" s="45" t="s">
        <v>145</v>
      </c>
      <c r="AI382" s="48">
        <v>0</v>
      </c>
      <c r="AL382" s="48">
        <v>1255807</v>
      </c>
      <c r="AM382" s="45" t="s">
        <v>1</v>
      </c>
      <c r="AN382" s="45" t="s">
        <v>2647</v>
      </c>
      <c r="AO382" s="45" t="s">
        <v>923</v>
      </c>
      <c r="AP382" s="45" t="s">
        <v>1246</v>
      </c>
      <c r="AQ382" s="45" t="s">
        <v>150</v>
      </c>
      <c r="AS382" s="48">
        <v>0</v>
      </c>
      <c r="AV382" s="48">
        <v>282973</v>
      </c>
      <c r="AW382" s="45" t="s">
        <v>1</v>
      </c>
      <c r="AX382" s="45" t="s">
        <v>1371</v>
      </c>
      <c r="AY382" s="45" t="s">
        <v>2555</v>
      </c>
      <c r="AZ382" s="45" t="s">
        <v>2395</v>
      </c>
      <c r="BA382" s="45" t="s">
        <v>47</v>
      </c>
      <c r="BC382" s="48">
        <v>0</v>
      </c>
      <c r="BF382" s="48">
        <v>0</v>
      </c>
      <c r="BG382" s="45" t="s">
        <v>2</v>
      </c>
      <c r="BH382" s="45" t="s">
        <v>578</v>
      </c>
      <c r="BI382" s="45" t="s">
        <v>889</v>
      </c>
      <c r="BJ382" s="45" t="s">
        <v>1142</v>
      </c>
      <c r="BK382" s="45" t="s">
        <v>132</v>
      </c>
      <c r="BM382" s="48">
        <v>0</v>
      </c>
      <c r="BP382" s="48">
        <v>0</v>
      </c>
      <c r="BQ382" s="45" t="s">
        <v>1</v>
      </c>
      <c r="BR382" s="45" t="s">
        <v>1367</v>
      </c>
      <c r="BS382" s="45" t="s">
        <v>2882</v>
      </c>
      <c r="BT382" s="45" t="s">
        <v>145</v>
      </c>
      <c r="BU382" s="45" t="s">
        <v>145</v>
      </c>
      <c r="BW382" s="48">
        <v>0</v>
      </c>
    </row>
    <row r="383" spans="1:75" x14ac:dyDescent="0.3">
      <c r="A383" s="45" t="s">
        <v>1326</v>
      </c>
      <c r="B383" s="45" t="s">
        <v>1634</v>
      </c>
      <c r="C383" s="45" t="s">
        <v>2370</v>
      </c>
      <c r="D383" s="45" t="s">
        <v>292</v>
      </c>
      <c r="E383" s="45" t="s">
        <v>1</v>
      </c>
      <c r="F383" s="45"/>
      <c r="H383" s="1">
        <v>219819</v>
      </c>
      <c r="I383" s="2" t="s">
        <v>2</v>
      </c>
      <c r="J383" s="2" t="s">
        <v>653</v>
      </c>
      <c r="K383" s="2" t="s">
        <v>1006</v>
      </c>
      <c r="L383" s="45" t="s">
        <v>1202</v>
      </c>
      <c r="M383" s="2" t="s">
        <v>125</v>
      </c>
      <c r="O383" s="48">
        <v>0</v>
      </c>
      <c r="R383" s="48">
        <v>0</v>
      </c>
      <c r="S383" s="45" t="s">
        <v>1</v>
      </c>
      <c r="T383" s="45" t="s">
        <v>631</v>
      </c>
      <c r="U383" s="45" t="s">
        <v>972</v>
      </c>
      <c r="V383" s="45" t="s">
        <v>1262</v>
      </c>
      <c r="W383" s="45" t="s">
        <v>185</v>
      </c>
      <c r="Y383" s="48">
        <v>0</v>
      </c>
      <c r="AB383" s="48">
        <v>344003</v>
      </c>
      <c r="AC383" s="45" t="s">
        <v>1</v>
      </c>
      <c r="AD383" s="45" t="s">
        <v>610</v>
      </c>
      <c r="AE383" s="45" t="s">
        <v>942</v>
      </c>
      <c r="AF383" s="45" t="s">
        <v>2613</v>
      </c>
      <c r="AG383" s="45" t="s">
        <v>165</v>
      </c>
      <c r="AI383" s="48">
        <v>227528.81</v>
      </c>
      <c r="AL383" s="48">
        <v>0</v>
      </c>
      <c r="AM383" s="45" t="s">
        <v>2</v>
      </c>
      <c r="AN383" s="45" t="s">
        <v>2647</v>
      </c>
      <c r="AO383" s="45" t="s">
        <v>925</v>
      </c>
      <c r="AP383" s="45" t="s">
        <v>1119</v>
      </c>
      <c r="AQ383" s="45" t="s">
        <v>150</v>
      </c>
      <c r="AS383" s="48">
        <v>1373394.64</v>
      </c>
      <c r="AV383" s="48">
        <v>6890</v>
      </c>
      <c r="AW383" s="45" t="s">
        <v>2</v>
      </c>
      <c r="AX383" s="45" t="s">
        <v>1371</v>
      </c>
      <c r="AY383" s="45" t="s">
        <v>1771</v>
      </c>
      <c r="AZ383" s="45" t="s">
        <v>2175</v>
      </c>
      <c r="BA383" s="45" t="s">
        <v>232</v>
      </c>
      <c r="BC383" s="48">
        <v>4180.71</v>
      </c>
      <c r="BF383" s="48">
        <v>0</v>
      </c>
      <c r="BG383" s="45" t="s">
        <v>1</v>
      </c>
      <c r="BH383" s="45" t="s">
        <v>578</v>
      </c>
      <c r="BI383" s="45" t="s">
        <v>1780</v>
      </c>
      <c r="BJ383" s="45" t="s">
        <v>2095</v>
      </c>
      <c r="BK383" s="45" t="s">
        <v>145</v>
      </c>
      <c r="BM383" s="48">
        <v>1343430.64</v>
      </c>
      <c r="BP383" s="48">
        <v>0</v>
      </c>
      <c r="BQ383" s="45" t="s">
        <v>1</v>
      </c>
      <c r="BR383" s="45" t="s">
        <v>2637</v>
      </c>
      <c r="BS383" s="45" t="s">
        <v>1759</v>
      </c>
      <c r="BT383" s="45" t="s">
        <v>2390</v>
      </c>
      <c r="BU383" s="45" t="s">
        <v>132</v>
      </c>
      <c r="BW383" s="48">
        <v>681362.24</v>
      </c>
    </row>
    <row r="384" spans="1:75" x14ac:dyDescent="0.3">
      <c r="A384" s="45" t="s">
        <v>1326</v>
      </c>
      <c r="B384" s="45" t="s">
        <v>1634</v>
      </c>
      <c r="C384" s="45" t="s">
        <v>2371</v>
      </c>
      <c r="D384" s="45" t="s">
        <v>292</v>
      </c>
      <c r="E384" s="45" t="s">
        <v>1</v>
      </c>
      <c r="F384" s="45"/>
      <c r="H384" s="1">
        <v>2657597</v>
      </c>
      <c r="I384" s="2" t="s">
        <v>2</v>
      </c>
      <c r="J384" s="2" t="s">
        <v>654</v>
      </c>
      <c r="K384" s="2" t="s">
        <v>1007</v>
      </c>
      <c r="L384" s="45" t="s">
        <v>1098</v>
      </c>
      <c r="M384" s="2" t="s">
        <v>47</v>
      </c>
      <c r="O384" s="48">
        <v>0</v>
      </c>
      <c r="R384" s="48">
        <v>6000000</v>
      </c>
      <c r="S384" s="45" t="s">
        <v>1</v>
      </c>
      <c r="T384" s="45" t="s">
        <v>2439</v>
      </c>
      <c r="U384" s="45" t="s">
        <v>2464</v>
      </c>
      <c r="V384" s="45" t="s">
        <v>2254</v>
      </c>
      <c r="W384" s="45" t="s">
        <v>145</v>
      </c>
      <c r="Y384" s="48">
        <v>0</v>
      </c>
      <c r="AB384" s="48">
        <v>0</v>
      </c>
      <c r="AC384" s="45" t="s">
        <v>2</v>
      </c>
      <c r="AD384" s="45" t="s">
        <v>610</v>
      </c>
      <c r="AE384" s="45" t="s">
        <v>942</v>
      </c>
      <c r="AF384" s="45" t="s">
        <v>1174</v>
      </c>
      <c r="AG384" s="45" t="s">
        <v>165</v>
      </c>
      <c r="AI384" s="48">
        <v>0</v>
      </c>
      <c r="AL384" s="48">
        <v>7500000</v>
      </c>
      <c r="AM384" s="45" t="s">
        <v>1</v>
      </c>
      <c r="AN384" s="45" t="s">
        <v>2648</v>
      </c>
      <c r="AO384" s="45" t="s">
        <v>2684</v>
      </c>
      <c r="AP384" s="45" t="s">
        <v>2095</v>
      </c>
      <c r="AQ384" s="45" t="s">
        <v>145</v>
      </c>
      <c r="AS384" s="48">
        <v>878069.64</v>
      </c>
      <c r="AV384" s="48">
        <v>0</v>
      </c>
      <c r="AW384" s="45" t="s">
        <v>1</v>
      </c>
      <c r="AX384" s="45" t="s">
        <v>1372</v>
      </c>
      <c r="AY384" s="45" t="s">
        <v>1772</v>
      </c>
      <c r="AZ384" s="45" t="s">
        <v>2360</v>
      </c>
      <c r="BA384" s="45" t="s">
        <v>262</v>
      </c>
      <c r="BC384" s="48">
        <v>1901502.82</v>
      </c>
      <c r="BF384" s="48">
        <v>2500000</v>
      </c>
      <c r="BG384" s="45" t="s">
        <v>1</v>
      </c>
      <c r="BH384" s="45" t="s">
        <v>578</v>
      </c>
      <c r="BI384" s="45" t="s">
        <v>1781</v>
      </c>
      <c r="BJ384" s="45" t="s">
        <v>2150</v>
      </c>
      <c r="BK384" s="45" t="s">
        <v>145</v>
      </c>
      <c r="BM384" s="48">
        <v>220540.79999999999</v>
      </c>
      <c r="BP384" s="48">
        <v>3223832.52</v>
      </c>
      <c r="BQ384" s="45" t="s">
        <v>1</v>
      </c>
      <c r="BR384" s="45" t="s">
        <v>2637</v>
      </c>
      <c r="BS384" s="45" t="s">
        <v>1763</v>
      </c>
      <c r="BT384" s="45" t="s">
        <v>2392</v>
      </c>
      <c r="BU384" s="45" t="s">
        <v>259</v>
      </c>
      <c r="BW384" s="48">
        <v>0</v>
      </c>
    </row>
    <row r="385" spans="1:75" x14ac:dyDescent="0.3">
      <c r="A385" s="45" t="s">
        <v>1326</v>
      </c>
      <c r="B385" s="45" t="s">
        <v>1635</v>
      </c>
      <c r="C385" s="45" t="s">
        <v>1107</v>
      </c>
      <c r="D385" s="45" t="s">
        <v>78</v>
      </c>
      <c r="E385" s="45" t="s">
        <v>2</v>
      </c>
      <c r="F385" s="45"/>
      <c r="H385" s="1">
        <v>0</v>
      </c>
      <c r="I385" s="2" t="s">
        <v>2</v>
      </c>
      <c r="J385" s="2" t="s">
        <v>655</v>
      </c>
      <c r="K385" s="2" t="s">
        <v>1008</v>
      </c>
      <c r="L385" s="45" t="s">
        <v>1203</v>
      </c>
      <c r="M385" s="2" t="s">
        <v>165</v>
      </c>
      <c r="O385" s="48">
        <v>1768998.09</v>
      </c>
      <c r="R385" s="48">
        <v>10000000</v>
      </c>
      <c r="S385" s="45" t="s">
        <v>1</v>
      </c>
      <c r="T385" s="45" t="s">
        <v>1410</v>
      </c>
      <c r="U385" s="45" t="s">
        <v>2465</v>
      </c>
      <c r="V385" s="45" t="s">
        <v>2473</v>
      </c>
      <c r="W385" s="45" t="s">
        <v>145</v>
      </c>
      <c r="Y385" s="48">
        <v>783424.36</v>
      </c>
      <c r="AB385" s="48">
        <v>0</v>
      </c>
      <c r="AC385" s="45" t="s">
        <v>2</v>
      </c>
      <c r="AD385" s="45" t="s">
        <v>611</v>
      </c>
      <c r="AE385" s="45" t="s">
        <v>943</v>
      </c>
      <c r="AF385" s="45" t="s">
        <v>1175</v>
      </c>
      <c r="AG385" s="45" t="s">
        <v>166</v>
      </c>
      <c r="AI385" s="48">
        <v>677652.89</v>
      </c>
      <c r="AL385" s="48">
        <v>631187</v>
      </c>
      <c r="AM385" s="45" t="s">
        <v>2</v>
      </c>
      <c r="AN385" s="45" t="s">
        <v>602</v>
      </c>
      <c r="AO385" s="45" t="s">
        <v>929</v>
      </c>
      <c r="AP385" s="45" t="s">
        <v>1076</v>
      </c>
      <c r="AQ385" s="45" t="s">
        <v>145</v>
      </c>
      <c r="AS385" s="48">
        <v>475956.78</v>
      </c>
      <c r="AV385" s="48">
        <v>200000</v>
      </c>
      <c r="AW385" s="45" t="s">
        <v>1</v>
      </c>
      <c r="AX385" s="45" t="s">
        <v>1373</v>
      </c>
      <c r="AY385" s="45" t="s">
        <v>1773</v>
      </c>
      <c r="AZ385" s="45" t="s">
        <v>2360</v>
      </c>
      <c r="BA385" s="45" t="s">
        <v>263</v>
      </c>
      <c r="BC385" s="48">
        <v>0</v>
      </c>
      <c r="BF385" s="48">
        <v>190851</v>
      </c>
      <c r="BG385" s="45" t="s">
        <v>3</v>
      </c>
      <c r="BH385" s="45" t="s">
        <v>579</v>
      </c>
      <c r="BI385" s="45" t="s">
        <v>1783</v>
      </c>
      <c r="BJ385" s="45" t="s">
        <v>2180</v>
      </c>
      <c r="BK385" s="45" t="s">
        <v>265</v>
      </c>
      <c r="BM385" s="48">
        <v>0</v>
      </c>
      <c r="BP385" s="48">
        <v>0</v>
      </c>
      <c r="BQ385" s="45" t="s">
        <v>2</v>
      </c>
      <c r="BR385" s="45" t="s">
        <v>2637</v>
      </c>
      <c r="BS385" s="45" t="s">
        <v>876</v>
      </c>
      <c r="BT385" s="45" t="s">
        <v>1146</v>
      </c>
      <c r="BU385" s="45" t="s">
        <v>125</v>
      </c>
      <c r="BW385" s="48">
        <v>0</v>
      </c>
    </row>
    <row r="386" spans="1:75" x14ac:dyDescent="0.3">
      <c r="A386" s="45" t="s">
        <v>1326</v>
      </c>
      <c r="B386" s="45" t="s">
        <v>1634</v>
      </c>
      <c r="C386" s="45" t="s">
        <v>2135</v>
      </c>
      <c r="D386" s="45" t="s">
        <v>292</v>
      </c>
      <c r="E386" s="45" t="s">
        <v>2</v>
      </c>
      <c r="F386" s="45"/>
      <c r="H386" s="1">
        <v>300000</v>
      </c>
      <c r="I386" s="2" t="s">
        <v>1</v>
      </c>
      <c r="J386" s="2" t="s">
        <v>656</v>
      </c>
      <c r="K386" s="2" t="s">
        <v>1009</v>
      </c>
      <c r="L386" s="45" t="s">
        <v>1204</v>
      </c>
      <c r="M386" s="2" t="s">
        <v>175</v>
      </c>
      <c r="O386" s="48">
        <v>0</v>
      </c>
      <c r="R386" s="48">
        <v>600000</v>
      </c>
      <c r="S386" s="45" t="s">
        <v>1</v>
      </c>
      <c r="T386" s="45" t="s">
        <v>632</v>
      </c>
      <c r="U386" s="45" t="s">
        <v>2466</v>
      </c>
      <c r="V386" s="45" t="s">
        <v>1263</v>
      </c>
      <c r="W386" s="45" t="s">
        <v>186</v>
      </c>
      <c r="Y386" s="48">
        <v>0</v>
      </c>
      <c r="AB386" s="48">
        <v>414921</v>
      </c>
      <c r="AC386" s="45" t="s">
        <v>2</v>
      </c>
      <c r="AD386" s="45" t="s">
        <v>612</v>
      </c>
      <c r="AE386" s="45" t="s">
        <v>944</v>
      </c>
      <c r="AF386" s="45" t="s">
        <v>1111</v>
      </c>
      <c r="AG386" s="45" t="s">
        <v>167</v>
      </c>
      <c r="AI386" s="48">
        <v>0</v>
      </c>
      <c r="AL386" s="48">
        <v>2183717</v>
      </c>
      <c r="AM386" s="45" t="s">
        <v>2</v>
      </c>
      <c r="AN386" s="45" t="s">
        <v>602</v>
      </c>
      <c r="AO386" s="45" t="s">
        <v>930</v>
      </c>
      <c r="AP386" s="45" t="s">
        <v>1077</v>
      </c>
      <c r="AQ386" s="45" t="s">
        <v>9</v>
      </c>
      <c r="AS386" s="48">
        <v>0</v>
      </c>
      <c r="AV386" s="48">
        <v>1453197</v>
      </c>
      <c r="AW386" s="45" t="s">
        <v>1</v>
      </c>
      <c r="AX386" s="45" t="s">
        <v>2638</v>
      </c>
      <c r="AY386" s="45" t="s">
        <v>2558</v>
      </c>
      <c r="AZ386" s="45" t="s">
        <v>2355</v>
      </c>
      <c r="BA386" s="45" t="s">
        <v>264</v>
      </c>
      <c r="BC386" s="48">
        <v>0</v>
      </c>
      <c r="BF386" s="48">
        <v>1340</v>
      </c>
      <c r="BG386" s="45" t="s">
        <v>2</v>
      </c>
      <c r="BH386" s="45" t="s">
        <v>579</v>
      </c>
      <c r="BI386" s="45" t="s">
        <v>1784</v>
      </c>
      <c r="BJ386" s="45" t="s">
        <v>2181</v>
      </c>
      <c r="BK386" s="45" t="s">
        <v>265</v>
      </c>
      <c r="BM386" s="48">
        <v>0</v>
      </c>
      <c r="BP386" s="48">
        <v>317500</v>
      </c>
      <c r="BQ386" s="45" t="s">
        <v>3</v>
      </c>
      <c r="BR386" s="45" t="s">
        <v>2635</v>
      </c>
      <c r="BS386" s="45" t="s">
        <v>1375</v>
      </c>
      <c r="BT386" s="45" t="s">
        <v>2179</v>
      </c>
      <c r="BU386" s="45" t="s">
        <v>343</v>
      </c>
      <c r="BW386" s="48">
        <v>0</v>
      </c>
    </row>
    <row r="387" spans="1:75" x14ac:dyDescent="0.3">
      <c r="A387" s="45" t="s">
        <v>1327</v>
      </c>
      <c r="B387" s="45" t="s">
        <v>1636</v>
      </c>
      <c r="C387" s="45" t="s">
        <v>2370</v>
      </c>
      <c r="D387" s="45" t="s">
        <v>293</v>
      </c>
      <c r="E387" s="45" t="s">
        <v>1</v>
      </c>
      <c r="F387" s="45"/>
      <c r="H387" s="1">
        <v>7500000</v>
      </c>
      <c r="I387" s="2" t="s">
        <v>1</v>
      </c>
      <c r="J387" s="2" t="s">
        <v>657</v>
      </c>
      <c r="K387" s="2" t="s">
        <v>1010</v>
      </c>
      <c r="L387" s="45" t="s">
        <v>1205</v>
      </c>
      <c r="M387" s="2" t="s">
        <v>129</v>
      </c>
      <c r="O387" s="48">
        <v>0</v>
      </c>
      <c r="R387" s="48">
        <v>0</v>
      </c>
      <c r="S387" s="45" t="s">
        <v>1</v>
      </c>
      <c r="T387" s="45" t="s">
        <v>632</v>
      </c>
      <c r="U387" s="45" t="s">
        <v>973</v>
      </c>
      <c r="V387" s="45" t="s">
        <v>1237</v>
      </c>
      <c r="W387" s="45" t="s">
        <v>186</v>
      </c>
      <c r="Y387" s="48">
        <v>0</v>
      </c>
      <c r="AB387" s="48">
        <v>2000000</v>
      </c>
      <c r="AC387" s="45" t="s">
        <v>2</v>
      </c>
      <c r="AD387" s="45" t="s">
        <v>613</v>
      </c>
      <c r="AE387" s="45" t="s">
        <v>945</v>
      </c>
      <c r="AF387" s="45" t="s">
        <v>1176</v>
      </c>
      <c r="AG387" s="45" t="s">
        <v>156</v>
      </c>
      <c r="AI387" s="48">
        <v>110224.41</v>
      </c>
      <c r="AL387" s="48">
        <v>3250000</v>
      </c>
      <c r="AM387" s="45" t="s">
        <v>1</v>
      </c>
      <c r="AN387" s="45" t="s">
        <v>1392</v>
      </c>
      <c r="AO387" s="45" t="s">
        <v>2573</v>
      </c>
      <c r="AP387" s="45" t="s">
        <v>2405</v>
      </c>
      <c r="AQ387" s="45" t="s">
        <v>156</v>
      </c>
      <c r="AS387" s="48">
        <v>1355451.05</v>
      </c>
      <c r="AV387" s="48">
        <v>0</v>
      </c>
      <c r="AW387" s="45" t="s">
        <v>2</v>
      </c>
      <c r="AX387" s="45" t="s">
        <v>657</v>
      </c>
      <c r="AY387" s="45" t="s">
        <v>883</v>
      </c>
      <c r="AZ387" s="45" t="s">
        <v>1152</v>
      </c>
      <c r="BA387" s="45" t="s">
        <v>121</v>
      </c>
      <c r="BC387" s="48">
        <v>0</v>
      </c>
      <c r="BF387" s="48">
        <v>93372</v>
      </c>
      <c r="BG387" s="45" t="s">
        <v>2</v>
      </c>
      <c r="BH387" s="45" t="s">
        <v>579</v>
      </c>
      <c r="BI387" s="45" t="s">
        <v>1785</v>
      </c>
      <c r="BJ387" s="45" t="s">
        <v>1154</v>
      </c>
      <c r="BK387" s="45" t="s">
        <v>265</v>
      </c>
      <c r="BM387" s="48">
        <v>293052.65999999997</v>
      </c>
      <c r="BP387" s="48">
        <v>0</v>
      </c>
      <c r="BQ387" s="45" t="s">
        <v>1</v>
      </c>
      <c r="BR387" s="45" t="s">
        <v>2635</v>
      </c>
      <c r="BS387" s="45" t="s">
        <v>1777</v>
      </c>
      <c r="BT387" s="45" t="s">
        <v>2095</v>
      </c>
      <c r="BU387" s="45" t="s">
        <v>145</v>
      </c>
      <c r="BW387" s="48">
        <v>0</v>
      </c>
    </row>
    <row r="388" spans="1:75" x14ac:dyDescent="0.3">
      <c r="A388" s="45" t="s">
        <v>1327</v>
      </c>
      <c r="B388" s="45" t="s">
        <v>1636</v>
      </c>
      <c r="C388" s="45" t="s">
        <v>2371</v>
      </c>
      <c r="D388" s="45" t="s">
        <v>293</v>
      </c>
      <c r="E388" s="45" t="s">
        <v>1</v>
      </c>
      <c r="F388" s="45"/>
      <c r="H388" s="1">
        <v>0</v>
      </c>
      <c r="I388" s="2" t="s">
        <v>1</v>
      </c>
      <c r="J388" s="2" t="s">
        <v>658</v>
      </c>
      <c r="K388" s="2" t="s">
        <v>658</v>
      </c>
      <c r="L388" s="45" t="s">
        <v>1206</v>
      </c>
      <c r="M388" s="2" t="s">
        <v>129</v>
      </c>
      <c r="O388" s="48">
        <v>0</v>
      </c>
      <c r="R388" s="48">
        <v>0</v>
      </c>
      <c r="S388" s="45" t="s">
        <v>1</v>
      </c>
      <c r="T388" s="45" t="s">
        <v>632</v>
      </c>
      <c r="U388" s="45" t="s">
        <v>974</v>
      </c>
      <c r="V388" s="45" t="s">
        <v>1262</v>
      </c>
      <c r="W388" s="45" t="s">
        <v>186</v>
      </c>
      <c r="Y388" s="48">
        <v>0</v>
      </c>
      <c r="AB388" s="48">
        <v>0</v>
      </c>
      <c r="AC388" s="45" t="s">
        <v>1</v>
      </c>
      <c r="AD388" s="45" t="s">
        <v>613</v>
      </c>
      <c r="AE388" s="45" t="s">
        <v>945</v>
      </c>
      <c r="AF388" s="45" t="s">
        <v>2407</v>
      </c>
      <c r="AG388" s="45" t="s">
        <v>156</v>
      </c>
      <c r="AI388" s="48">
        <v>0</v>
      </c>
      <c r="AL388" s="48">
        <v>141660</v>
      </c>
      <c r="AM388" s="45" t="s">
        <v>2</v>
      </c>
      <c r="AN388" s="45" t="s">
        <v>1392</v>
      </c>
      <c r="AO388" s="45" t="s">
        <v>2572</v>
      </c>
      <c r="AP388" s="45" t="s">
        <v>1106</v>
      </c>
      <c r="AQ388" s="45" t="s">
        <v>156</v>
      </c>
      <c r="AS388" s="48">
        <v>752940.76</v>
      </c>
      <c r="AV388" s="48">
        <v>0</v>
      </c>
      <c r="AW388" s="45" t="s">
        <v>2</v>
      </c>
      <c r="AX388" s="45" t="s">
        <v>657</v>
      </c>
      <c r="AY388" s="45" t="s">
        <v>884</v>
      </c>
      <c r="AZ388" s="45" t="s">
        <v>1153</v>
      </c>
      <c r="BA388" s="45" t="s">
        <v>84</v>
      </c>
      <c r="BC388" s="48">
        <v>2445951.44</v>
      </c>
      <c r="BF388" s="48">
        <v>0</v>
      </c>
      <c r="BG388" s="45" t="s">
        <v>1</v>
      </c>
      <c r="BH388" s="45" t="s">
        <v>579</v>
      </c>
      <c r="BI388" s="45" t="s">
        <v>890</v>
      </c>
      <c r="BJ388" s="45" t="s">
        <v>145</v>
      </c>
      <c r="BK388" s="45" t="s">
        <v>145</v>
      </c>
      <c r="BM388" s="48">
        <v>1815580.41</v>
      </c>
      <c r="BP388" s="48">
        <v>0</v>
      </c>
      <c r="BQ388" s="45" t="s">
        <v>1</v>
      </c>
      <c r="BR388" s="45" t="s">
        <v>2635</v>
      </c>
      <c r="BS388" s="45" t="s">
        <v>1778</v>
      </c>
      <c r="BT388" s="45" t="s">
        <v>2150</v>
      </c>
      <c r="BU388" s="45" t="s">
        <v>145</v>
      </c>
      <c r="BW388" s="48">
        <v>1693940.93</v>
      </c>
    </row>
    <row r="389" spans="1:75" x14ac:dyDescent="0.3">
      <c r="A389" s="45" t="s">
        <v>1327</v>
      </c>
      <c r="B389" s="45" t="s">
        <v>1637</v>
      </c>
      <c r="C389" s="45" t="s">
        <v>2135</v>
      </c>
      <c r="D389" s="45" t="s">
        <v>293</v>
      </c>
      <c r="E389" s="45" t="s">
        <v>2</v>
      </c>
      <c r="F389" s="45"/>
      <c r="H389" s="1">
        <v>25000</v>
      </c>
      <c r="I389" s="2" t="s">
        <v>2</v>
      </c>
      <c r="J389" s="2" t="s">
        <v>659</v>
      </c>
      <c r="K389" s="2" t="s">
        <v>1011</v>
      </c>
      <c r="L389" s="45" t="s">
        <v>1207</v>
      </c>
      <c r="M389" s="2" t="s">
        <v>165</v>
      </c>
      <c r="O389" s="48">
        <v>0</v>
      </c>
      <c r="R389" s="48">
        <v>3000000</v>
      </c>
      <c r="S389" s="45" t="s">
        <v>2</v>
      </c>
      <c r="T389" s="45" t="s">
        <v>633</v>
      </c>
      <c r="U389" s="45" t="s">
        <v>975</v>
      </c>
      <c r="V389" s="45" t="s">
        <v>1184</v>
      </c>
      <c r="W389" s="45" t="s">
        <v>186</v>
      </c>
      <c r="Y389" s="48">
        <v>0</v>
      </c>
      <c r="AB389" s="48">
        <v>0</v>
      </c>
      <c r="AC389" s="45" t="s">
        <v>2</v>
      </c>
      <c r="AD389" s="45" t="s">
        <v>613</v>
      </c>
      <c r="AE389" s="45" t="s">
        <v>946</v>
      </c>
      <c r="AF389" s="45" t="s">
        <v>1174</v>
      </c>
      <c r="AG389" s="45" t="s">
        <v>151</v>
      </c>
      <c r="AI389" s="48">
        <v>0</v>
      </c>
      <c r="AL389" s="48">
        <v>69465</v>
      </c>
      <c r="AM389" s="45" t="s">
        <v>2</v>
      </c>
      <c r="AN389" s="45" t="s">
        <v>1392</v>
      </c>
      <c r="AO389" s="45" t="s">
        <v>919</v>
      </c>
      <c r="AP389" s="45" t="s">
        <v>1122</v>
      </c>
      <c r="AQ389" s="45" t="s">
        <v>154</v>
      </c>
      <c r="AS389" s="48">
        <v>0</v>
      </c>
      <c r="AV389" s="48">
        <v>230764</v>
      </c>
      <c r="AW389" s="45" t="s">
        <v>1</v>
      </c>
      <c r="AX389" s="45" t="s">
        <v>2717</v>
      </c>
      <c r="AY389" s="45" t="s">
        <v>888</v>
      </c>
      <c r="AZ389" s="45" t="s">
        <v>2831</v>
      </c>
      <c r="BA389" s="45" t="s">
        <v>21</v>
      </c>
      <c r="BC389" s="48">
        <v>0</v>
      </c>
      <c r="BF389" s="48">
        <v>-5798</v>
      </c>
      <c r="BG389" s="45" t="s">
        <v>1</v>
      </c>
      <c r="BH389" s="45" t="s">
        <v>580</v>
      </c>
      <c r="BI389" s="45" t="s">
        <v>1788</v>
      </c>
      <c r="BJ389" s="45" t="s">
        <v>1256</v>
      </c>
      <c r="BK389" s="45" t="s">
        <v>267</v>
      </c>
      <c r="BM389" s="48">
        <v>0</v>
      </c>
      <c r="BP389" s="48">
        <v>1550510</v>
      </c>
      <c r="BQ389" s="45" t="s">
        <v>1</v>
      </c>
      <c r="BR389" s="45" t="s">
        <v>2635</v>
      </c>
      <c r="BS389" s="45" t="s">
        <v>1779</v>
      </c>
      <c r="BT389" s="45" t="s">
        <v>2079</v>
      </c>
      <c r="BU389" s="45" t="s">
        <v>145</v>
      </c>
      <c r="BW389" s="48">
        <v>0</v>
      </c>
    </row>
    <row r="390" spans="1:75" x14ac:dyDescent="0.3">
      <c r="A390" s="45" t="s">
        <v>1300</v>
      </c>
      <c r="B390" s="45" t="s">
        <v>1638</v>
      </c>
      <c r="C390" s="45" t="s">
        <v>2079</v>
      </c>
      <c r="D390" s="45" t="s">
        <v>145</v>
      </c>
      <c r="E390" s="45" t="s">
        <v>4</v>
      </c>
      <c r="F390" s="45"/>
      <c r="H390" s="1">
        <v>773843</v>
      </c>
      <c r="I390" s="2" t="s">
        <v>2</v>
      </c>
      <c r="J390" s="2" t="s">
        <v>659</v>
      </c>
      <c r="K390" s="2" t="s">
        <v>1012</v>
      </c>
      <c r="L390" s="45" t="s">
        <v>1208</v>
      </c>
      <c r="M390" s="2" t="s">
        <v>202</v>
      </c>
      <c r="O390" s="48">
        <v>0</v>
      </c>
      <c r="R390" s="48">
        <v>413413</v>
      </c>
      <c r="S390" s="45" t="s">
        <v>2</v>
      </c>
      <c r="T390" s="45" t="s">
        <v>621</v>
      </c>
      <c r="U390" s="45" t="s">
        <v>976</v>
      </c>
      <c r="V390" s="45" t="s">
        <v>1188</v>
      </c>
      <c r="W390" s="45" t="s">
        <v>157</v>
      </c>
      <c r="Y390" s="48">
        <v>0</v>
      </c>
      <c r="AB390" s="48">
        <v>1746166</v>
      </c>
      <c r="AC390" s="45" t="s">
        <v>1</v>
      </c>
      <c r="AD390" s="45" t="s">
        <v>613</v>
      </c>
      <c r="AE390" s="45" t="s">
        <v>2575</v>
      </c>
      <c r="AF390" s="45" t="s">
        <v>2084</v>
      </c>
      <c r="AG390" s="45" t="s">
        <v>145</v>
      </c>
      <c r="AI390" s="48">
        <v>0</v>
      </c>
      <c r="AL390" s="48">
        <v>380980</v>
      </c>
      <c r="AM390" s="45" t="s">
        <v>2</v>
      </c>
      <c r="AN390" s="45" t="s">
        <v>1392</v>
      </c>
      <c r="AO390" s="45" t="s">
        <v>922</v>
      </c>
      <c r="AP390" s="45" t="s">
        <v>1100</v>
      </c>
      <c r="AQ390" s="45" t="s">
        <v>156</v>
      </c>
      <c r="AS390" s="48">
        <v>0</v>
      </c>
      <c r="AV390" s="48">
        <v>0</v>
      </c>
      <c r="AW390" s="45" t="s">
        <v>2</v>
      </c>
      <c r="AX390" s="45" t="s">
        <v>2717</v>
      </c>
      <c r="AY390" s="45" t="s">
        <v>888</v>
      </c>
      <c r="AZ390" s="45" t="s">
        <v>1090</v>
      </c>
      <c r="BA390" s="45" t="s">
        <v>63</v>
      </c>
      <c r="BC390" s="48">
        <v>0</v>
      </c>
      <c r="BF390" s="48">
        <v>101242</v>
      </c>
      <c r="BG390" s="45" t="s">
        <v>1</v>
      </c>
      <c r="BH390" s="45" t="s">
        <v>580</v>
      </c>
      <c r="BI390" s="45" t="s">
        <v>1789</v>
      </c>
      <c r="BJ390" s="45" t="s">
        <v>1256</v>
      </c>
      <c r="BK390" s="45" t="s">
        <v>133</v>
      </c>
      <c r="BM390" s="48">
        <v>0</v>
      </c>
      <c r="BP390" s="48">
        <v>0</v>
      </c>
      <c r="BQ390" s="45" t="s">
        <v>1</v>
      </c>
      <c r="BR390" s="45" t="s">
        <v>2501</v>
      </c>
      <c r="BS390" s="45" t="s">
        <v>1766</v>
      </c>
      <c r="BT390" s="45" t="s">
        <v>2355</v>
      </c>
      <c r="BU390" s="45" t="s">
        <v>260</v>
      </c>
      <c r="BW390" s="48">
        <v>0</v>
      </c>
    </row>
    <row r="391" spans="1:75" x14ac:dyDescent="0.3">
      <c r="A391" s="45" t="s">
        <v>1300</v>
      </c>
      <c r="B391" s="45" t="s">
        <v>1639</v>
      </c>
      <c r="C391" s="45" t="s">
        <v>2108</v>
      </c>
      <c r="D391" s="45" t="s">
        <v>151</v>
      </c>
      <c r="E391" s="45" t="s">
        <v>4</v>
      </c>
      <c r="F391" s="45"/>
      <c r="H391" s="1">
        <v>107510</v>
      </c>
      <c r="I391" s="2" t="s">
        <v>2</v>
      </c>
      <c r="J391" s="2" t="s">
        <v>659</v>
      </c>
      <c r="K391" s="2" t="s">
        <v>1013</v>
      </c>
      <c r="L391" s="45" t="s">
        <v>1208</v>
      </c>
      <c r="M391" s="2" t="s">
        <v>125</v>
      </c>
      <c r="O391" s="49"/>
      <c r="R391" s="48">
        <v>0</v>
      </c>
      <c r="S391" s="45" t="s">
        <v>2</v>
      </c>
      <c r="T391" s="45" t="s">
        <v>621</v>
      </c>
      <c r="U391" s="45" t="s">
        <v>977</v>
      </c>
      <c r="V391" s="45" t="s">
        <v>1157</v>
      </c>
      <c r="W391" s="45" t="s">
        <v>187</v>
      </c>
      <c r="Y391" s="49"/>
      <c r="AB391" s="48">
        <v>3253834</v>
      </c>
      <c r="AC391" s="45" t="s">
        <v>1</v>
      </c>
      <c r="AD391" s="45" t="s">
        <v>613</v>
      </c>
      <c r="AE391" s="45" t="s">
        <v>2575</v>
      </c>
      <c r="AF391" s="45" t="s">
        <v>2084</v>
      </c>
      <c r="AG391" s="45" t="s">
        <v>168</v>
      </c>
      <c r="AI391" s="49"/>
      <c r="AL391" s="48">
        <v>2997027</v>
      </c>
      <c r="AM391" s="45" t="s">
        <v>2</v>
      </c>
      <c r="AN391" s="45" t="s">
        <v>1392</v>
      </c>
      <c r="AO391" s="45" t="s">
        <v>920</v>
      </c>
      <c r="AP391" s="45" t="s">
        <v>1168</v>
      </c>
      <c r="AQ391" s="45" t="s">
        <v>155</v>
      </c>
      <c r="AS391" s="49"/>
      <c r="AV391" s="48">
        <v>0</v>
      </c>
      <c r="AW391" s="45" t="s">
        <v>2</v>
      </c>
      <c r="AX391" s="45" t="s">
        <v>578</v>
      </c>
      <c r="AY391" s="45" t="s">
        <v>889</v>
      </c>
      <c r="AZ391" s="45" t="s">
        <v>1142</v>
      </c>
      <c r="BA391" s="45" t="s">
        <v>132</v>
      </c>
      <c r="BC391" s="49"/>
      <c r="BF391" s="48">
        <v>350000</v>
      </c>
      <c r="BG391" s="45" t="s">
        <v>1</v>
      </c>
      <c r="BH391" s="45" t="s">
        <v>580</v>
      </c>
      <c r="BI391" s="45" t="s">
        <v>1790</v>
      </c>
      <c r="BJ391" s="45" t="s">
        <v>1256</v>
      </c>
      <c r="BK391" s="45" t="s">
        <v>197</v>
      </c>
      <c r="BM391" s="49"/>
      <c r="BP391" s="48">
        <v>0</v>
      </c>
      <c r="BQ391" s="45" t="s">
        <v>1</v>
      </c>
      <c r="BR391" s="45" t="s">
        <v>2716</v>
      </c>
      <c r="BS391" s="45" t="s">
        <v>1767</v>
      </c>
      <c r="BT391" s="45" t="s">
        <v>2360</v>
      </c>
      <c r="BU391" s="45" t="s">
        <v>261</v>
      </c>
      <c r="BW391" s="49"/>
    </row>
    <row r="392" spans="1:75" x14ac:dyDescent="0.3">
      <c r="A392" s="45" t="s">
        <v>1300</v>
      </c>
      <c r="B392" s="45" t="s">
        <v>1640</v>
      </c>
      <c r="C392" s="45" t="s">
        <v>2108</v>
      </c>
      <c r="D392" s="45" t="s">
        <v>390</v>
      </c>
      <c r="E392" s="45" t="s">
        <v>4</v>
      </c>
      <c r="F392" s="45"/>
      <c r="H392" s="1">
        <v>0</v>
      </c>
      <c r="I392" s="2" t="s">
        <v>1</v>
      </c>
      <c r="J392" s="2" t="s">
        <v>660</v>
      </c>
      <c r="K392" s="2" t="s">
        <v>1014</v>
      </c>
      <c r="L392" s="45" t="s">
        <v>1266</v>
      </c>
      <c r="M392" s="2" t="s">
        <v>136</v>
      </c>
      <c r="O392" s="49"/>
      <c r="R392" s="48">
        <v>1998276</v>
      </c>
      <c r="S392" s="45" t="s">
        <v>2</v>
      </c>
      <c r="T392" s="45" t="s">
        <v>634</v>
      </c>
      <c r="U392" s="45" t="s">
        <v>978</v>
      </c>
      <c r="V392" s="45" t="s">
        <v>1189</v>
      </c>
      <c r="W392" s="45" t="s">
        <v>188</v>
      </c>
      <c r="Y392" s="49"/>
      <c r="AB392" s="48">
        <v>521929</v>
      </c>
      <c r="AC392" s="45" t="s">
        <v>2</v>
      </c>
      <c r="AD392" s="45" t="s">
        <v>614</v>
      </c>
      <c r="AE392" s="45" t="s">
        <v>947</v>
      </c>
      <c r="AF392" s="45" t="s">
        <v>1172</v>
      </c>
      <c r="AG392" s="45" t="s">
        <v>273</v>
      </c>
      <c r="AI392" s="49"/>
      <c r="AL392" s="48">
        <v>1750000</v>
      </c>
      <c r="AM392" s="45" t="s">
        <v>2</v>
      </c>
      <c r="AN392" s="45" t="s">
        <v>1392</v>
      </c>
      <c r="AO392" s="45" t="s">
        <v>2573</v>
      </c>
      <c r="AP392" s="45" t="s">
        <v>2705</v>
      </c>
      <c r="AQ392" s="45" t="s">
        <v>156</v>
      </c>
      <c r="AS392" s="49"/>
      <c r="AV392" s="48">
        <v>0</v>
      </c>
      <c r="AW392" s="45" t="s">
        <v>1</v>
      </c>
      <c r="AX392" s="45" t="s">
        <v>578</v>
      </c>
      <c r="AY392" s="45" t="s">
        <v>1780</v>
      </c>
      <c r="AZ392" s="45" t="s">
        <v>2095</v>
      </c>
      <c r="BA392" s="45" t="s">
        <v>145</v>
      </c>
      <c r="BC392" s="49"/>
      <c r="BF392" s="48">
        <v>10086879</v>
      </c>
      <c r="BG392" s="45" t="s">
        <v>2</v>
      </c>
      <c r="BH392" s="45" t="s">
        <v>580</v>
      </c>
      <c r="BI392" s="45" t="s">
        <v>1792</v>
      </c>
      <c r="BJ392" s="45" t="s">
        <v>1155</v>
      </c>
      <c r="BK392" s="45" t="s">
        <v>267</v>
      </c>
      <c r="BM392" s="49"/>
      <c r="BP392" s="48">
        <v>0</v>
      </c>
      <c r="BQ392" s="45" t="s">
        <v>1</v>
      </c>
      <c r="BR392" s="45" t="s">
        <v>1371</v>
      </c>
      <c r="BS392" s="45" t="s">
        <v>1768</v>
      </c>
      <c r="BT392" s="45" t="s">
        <v>2394</v>
      </c>
      <c r="BU392" s="45" t="s">
        <v>387</v>
      </c>
      <c r="BW392" s="49"/>
    </row>
    <row r="393" spans="1:75" x14ac:dyDescent="0.3">
      <c r="A393" s="45" t="s">
        <v>1300</v>
      </c>
      <c r="B393" s="45" t="s">
        <v>1641</v>
      </c>
      <c r="C393" s="45" t="s">
        <v>2109</v>
      </c>
      <c r="D393" s="45" t="s">
        <v>151</v>
      </c>
      <c r="E393" s="45" t="s">
        <v>4</v>
      </c>
      <c r="F393" s="45"/>
      <c r="H393" s="1">
        <v>170000</v>
      </c>
      <c r="I393" s="2" t="s">
        <v>2</v>
      </c>
      <c r="J393" s="2" t="s">
        <v>661</v>
      </c>
      <c r="K393" s="2" t="s">
        <v>1015</v>
      </c>
      <c r="L393" s="45" t="s">
        <v>1209</v>
      </c>
      <c r="M393" s="2" t="s">
        <v>47</v>
      </c>
      <c r="O393" s="49"/>
      <c r="R393" s="48">
        <v>0</v>
      </c>
      <c r="S393" s="45" t="s">
        <v>1</v>
      </c>
      <c r="T393" s="45" t="s">
        <v>634</v>
      </c>
      <c r="U393" s="45" t="s">
        <v>979</v>
      </c>
      <c r="V393" s="45" t="s">
        <v>1237</v>
      </c>
      <c r="W393" s="45" t="s">
        <v>188</v>
      </c>
      <c r="Y393" s="49"/>
      <c r="AB393" s="48">
        <v>7318094</v>
      </c>
      <c r="AC393" s="45" t="s">
        <v>1</v>
      </c>
      <c r="AD393" s="45" t="s">
        <v>2509</v>
      </c>
      <c r="AE393" s="45" t="s">
        <v>1880</v>
      </c>
      <c r="AF393" s="45" t="s">
        <v>2353</v>
      </c>
      <c r="AG393" s="45" t="s">
        <v>151</v>
      </c>
      <c r="AI393" s="49"/>
      <c r="AL393" s="48">
        <v>1484</v>
      </c>
      <c r="AM393" s="45" t="s">
        <v>2</v>
      </c>
      <c r="AN393" s="45" t="s">
        <v>603</v>
      </c>
      <c r="AO393" s="45" t="s">
        <v>931</v>
      </c>
      <c r="AP393" s="45" t="s">
        <v>1056</v>
      </c>
      <c r="AQ393" s="45" t="s">
        <v>28</v>
      </c>
      <c r="AS393" s="49"/>
      <c r="AV393" s="48">
        <v>1000000</v>
      </c>
      <c r="AW393" s="45" t="s">
        <v>1</v>
      </c>
      <c r="AX393" s="45" t="s">
        <v>578</v>
      </c>
      <c r="AY393" s="45" t="s">
        <v>1781</v>
      </c>
      <c r="AZ393" s="45" t="s">
        <v>2150</v>
      </c>
      <c r="BA393" s="45" t="s">
        <v>145</v>
      </c>
      <c r="BC393" s="49"/>
      <c r="BF393" s="48">
        <v>0</v>
      </c>
      <c r="BG393" s="45" t="s">
        <v>1</v>
      </c>
      <c r="BH393" s="45" t="s">
        <v>580</v>
      </c>
      <c r="BI393" s="45" t="s">
        <v>1787</v>
      </c>
      <c r="BJ393" s="45" t="s">
        <v>1256</v>
      </c>
      <c r="BK393" s="45" t="s">
        <v>266</v>
      </c>
      <c r="BM393" s="49"/>
      <c r="BP393" s="48">
        <v>0</v>
      </c>
      <c r="BQ393" s="45" t="s">
        <v>1</v>
      </c>
      <c r="BR393" s="45" t="s">
        <v>1371</v>
      </c>
      <c r="BS393" s="45" t="s">
        <v>1769</v>
      </c>
      <c r="BT393" s="45" t="s">
        <v>2395</v>
      </c>
      <c r="BU393" s="45" t="s">
        <v>47</v>
      </c>
      <c r="BW393" s="49"/>
    </row>
    <row r="394" spans="1:75" x14ac:dyDescent="0.3">
      <c r="A394" s="45" t="s">
        <v>516</v>
      </c>
      <c r="B394" s="45" t="s">
        <v>792</v>
      </c>
      <c r="C394" s="45" t="s">
        <v>145</v>
      </c>
      <c r="D394" s="45" t="s">
        <v>145</v>
      </c>
      <c r="E394" s="45" t="s">
        <v>1</v>
      </c>
      <c r="F394" s="45"/>
      <c r="H394" s="1">
        <v>14819</v>
      </c>
      <c r="I394" s="2" t="s">
        <v>2</v>
      </c>
      <c r="J394" s="2" t="s">
        <v>661</v>
      </c>
      <c r="K394" s="2" t="s">
        <v>1015</v>
      </c>
      <c r="L394" s="45" t="s">
        <v>1209</v>
      </c>
      <c r="M394" s="2" t="s">
        <v>30</v>
      </c>
      <c r="O394" s="48">
        <v>0</v>
      </c>
      <c r="R394" s="48">
        <v>500000</v>
      </c>
      <c r="S394" s="45" t="s">
        <v>1</v>
      </c>
      <c r="T394" s="45" t="s">
        <v>635</v>
      </c>
      <c r="U394" s="45" t="s">
        <v>980</v>
      </c>
      <c r="V394" s="45" t="s">
        <v>1263</v>
      </c>
      <c r="W394" s="45" t="s">
        <v>189</v>
      </c>
      <c r="Y394" s="48">
        <v>0</v>
      </c>
      <c r="AB394" s="48">
        <v>1147751</v>
      </c>
      <c r="AC394" s="45" t="s">
        <v>2</v>
      </c>
      <c r="AD394" s="45" t="s">
        <v>615</v>
      </c>
      <c r="AE394" s="45" t="s">
        <v>948</v>
      </c>
      <c r="AF394" s="45" t="s">
        <v>1177</v>
      </c>
      <c r="AG394" s="45" t="s">
        <v>169</v>
      </c>
      <c r="AI394" s="48">
        <v>0</v>
      </c>
      <c r="AL394" s="48">
        <v>4077974</v>
      </c>
      <c r="AM394" s="45" t="s">
        <v>1</v>
      </c>
      <c r="AN394" s="45" t="s">
        <v>1393</v>
      </c>
      <c r="AO394" s="45" t="s">
        <v>2574</v>
      </c>
      <c r="AP394" s="45" t="s">
        <v>2363</v>
      </c>
      <c r="AQ394" s="45" t="s">
        <v>272</v>
      </c>
      <c r="AS394" s="48">
        <v>0</v>
      </c>
      <c r="AV394" s="48">
        <v>500000</v>
      </c>
      <c r="AW394" s="45" t="s">
        <v>3</v>
      </c>
      <c r="AX394" s="45" t="s">
        <v>579</v>
      </c>
      <c r="AY394" s="45" t="s">
        <v>1783</v>
      </c>
      <c r="AZ394" s="45" t="s">
        <v>2180</v>
      </c>
      <c r="BA394" s="45" t="s">
        <v>265</v>
      </c>
      <c r="BC394" s="48">
        <v>0</v>
      </c>
      <c r="BF394" s="48">
        <v>0</v>
      </c>
      <c r="BG394" s="45" t="s">
        <v>4</v>
      </c>
      <c r="BH394" s="45" t="s">
        <v>580</v>
      </c>
      <c r="BI394" s="45" t="s">
        <v>1793</v>
      </c>
      <c r="BJ394" s="45" t="s">
        <v>1132</v>
      </c>
      <c r="BK394" s="45" t="s">
        <v>84</v>
      </c>
      <c r="BM394" s="48">
        <v>0</v>
      </c>
      <c r="BP394" s="48">
        <v>0</v>
      </c>
      <c r="BQ394" s="45" t="s">
        <v>2</v>
      </c>
      <c r="BR394" s="45" t="s">
        <v>1371</v>
      </c>
      <c r="BS394" s="45" t="s">
        <v>1771</v>
      </c>
      <c r="BT394" s="45" t="s">
        <v>2175</v>
      </c>
      <c r="BU394" s="45" t="s">
        <v>232</v>
      </c>
      <c r="BW394" s="48">
        <v>0</v>
      </c>
    </row>
    <row r="395" spans="1:75" x14ac:dyDescent="0.3">
      <c r="A395" s="45" t="s">
        <v>516</v>
      </c>
      <c r="B395" s="45" t="s">
        <v>792</v>
      </c>
      <c r="C395" s="45" t="s">
        <v>1053</v>
      </c>
      <c r="D395" s="45" t="s">
        <v>80</v>
      </c>
      <c r="E395" s="45" t="s">
        <v>2</v>
      </c>
      <c r="F395" s="45"/>
      <c r="H395" s="1">
        <v>472811</v>
      </c>
      <c r="I395" s="2" t="s">
        <v>2</v>
      </c>
      <c r="J395" s="2" t="s">
        <v>662</v>
      </c>
      <c r="K395" s="2" t="s">
        <v>1016</v>
      </c>
      <c r="L395" s="45" t="s">
        <v>1210</v>
      </c>
      <c r="M395" s="2" t="s">
        <v>47</v>
      </c>
      <c r="O395" s="48">
        <v>0</v>
      </c>
      <c r="R395" s="48">
        <v>0</v>
      </c>
      <c r="S395" s="45" t="s">
        <v>1</v>
      </c>
      <c r="T395" s="45" t="s">
        <v>635</v>
      </c>
      <c r="U395" s="45" t="s">
        <v>981</v>
      </c>
      <c r="V395" s="45" t="s">
        <v>1262</v>
      </c>
      <c r="W395" s="45" t="s">
        <v>190</v>
      </c>
      <c r="Y395" s="48">
        <v>108752.15</v>
      </c>
      <c r="AB395" s="48">
        <v>83109</v>
      </c>
      <c r="AC395" s="45" t="s">
        <v>2</v>
      </c>
      <c r="AD395" s="45" t="s">
        <v>616</v>
      </c>
      <c r="AE395" s="45" t="s">
        <v>949</v>
      </c>
      <c r="AF395" s="45" t="s">
        <v>1178</v>
      </c>
      <c r="AG395" s="45" t="s">
        <v>170</v>
      </c>
      <c r="AI395" s="48">
        <v>1548869.84</v>
      </c>
      <c r="AL395" s="48">
        <v>967972</v>
      </c>
      <c r="AM395" s="45" t="s">
        <v>2</v>
      </c>
      <c r="AN395" s="45" t="s">
        <v>1395</v>
      </c>
      <c r="AO395" s="45" t="s">
        <v>933</v>
      </c>
      <c r="AP395" s="45" t="s">
        <v>1170</v>
      </c>
      <c r="AQ395" s="45" t="s">
        <v>159</v>
      </c>
      <c r="AS395" s="48">
        <v>356850.66</v>
      </c>
      <c r="AV395" s="48">
        <v>1340</v>
      </c>
      <c r="AW395" s="45" t="s">
        <v>2</v>
      </c>
      <c r="AX395" s="45" t="s">
        <v>579</v>
      </c>
      <c r="AY395" s="45" t="s">
        <v>1784</v>
      </c>
      <c r="AZ395" s="45" t="s">
        <v>2181</v>
      </c>
      <c r="BA395" s="45" t="s">
        <v>265</v>
      </c>
      <c r="BC395" s="48">
        <v>292486.65999999997</v>
      </c>
      <c r="BF395" s="48">
        <v>6854211</v>
      </c>
      <c r="BG395" s="45" t="s">
        <v>1</v>
      </c>
      <c r="BH395" s="45" t="s">
        <v>2506</v>
      </c>
      <c r="BI395" s="45" t="s">
        <v>1786</v>
      </c>
      <c r="BJ395" s="45" t="s">
        <v>1256</v>
      </c>
      <c r="BK395" s="45" t="s">
        <v>265</v>
      </c>
      <c r="BM395" s="48">
        <v>251118.23</v>
      </c>
      <c r="BP395" s="48">
        <v>0</v>
      </c>
      <c r="BQ395" s="45" t="s">
        <v>1</v>
      </c>
      <c r="BR395" s="45" t="s">
        <v>1372</v>
      </c>
      <c r="BS395" s="45" t="s">
        <v>1772</v>
      </c>
      <c r="BT395" s="45" t="s">
        <v>2360</v>
      </c>
      <c r="BU395" s="45" t="s">
        <v>262</v>
      </c>
      <c r="BW395" s="48">
        <v>246975.88</v>
      </c>
    </row>
    <row r="396" spans="1:75" x14ac:dyDescent="0.3">
      <c r="A396" s="45" t="s">
        <v>1328</v>
      </c>
      <c r="B396" s="45" t="s">
        <v>1642</v>
      </c>
      <c r="C396" s="45" t="s">
        <v>2370</v>
      </c>
      <c r="D396" s="45" t="s">
        <v>316</v>
      </c>
      <c r="E396" s="45" t="s">
        <v>1</v>
      </c>
      <c r="F396" s="45"/>
      <c r="H396" s="1">
        <v>331347</v>
      </c>
      <c r="I396" s="2" t="s">
        <v>1</v>
      </c>
      <c r="J396" s="2" t="s">
        <v>663</v>
      </c>
      <c r="K396" s="2" t="s">
        <v>1017</v>
      </c>
      <c r="L396" s="45" t="s">
        <v>1267</v>
      </c>
      <c r="M396" s="2" t="s">
        <v>165</v>
      </c>
      <c r="O396" s="48">
        <v>0</v>
      </c>
      <c r="R396" s="48">
        <v>4000000</v>
      </c>
      <c r="S396" s="45" t="s">
        <v>2</v>
      </c>
      <c r="T396" s="45" t="s">
        <v>636</v>
      </c>
      <c r="U396" s="45" t="s">
        <v>982</v>
      </c>
      <c r="V396" s="45" t="s">
        <v>1111</v>
      </c>
      <c r="W396" s="45" t="s">
        <v>189</v>
      </c>
      <c r="Y396" s="48">
        <v>0</v>
      </c>
      <c r="AB396" s="48">
        <v>0</v>
      </c>
      <c r="AC396" s="45" t="s">
        <v>2</v>
      </c>
      <c r="AD396" s="45" t="s">
        <v>617</v>
      </c>
      <c r="AE396" s="45" t="s">
        <v>950</v>
      </c>
      <c r="AF396" s="45" t="s">
        <v>1172</v>
      </c>
      <c r="AG396" s="45" t="s">
        <v>145</v>
      </c>
      <c r="AI396" s="48">
        <v>0</v>
      </c>
      <c r="AL396" s="48">
        <v>0</v>
      </c>
      <c r="AM396" s="45" t="s">
        <v>3</v>
      </c>
      <c r="AN396" s="45" t="s">
        <v>1395</v>
      </c>
      <c r="AO396" s="45" t="s">
        <v>1858</v>
      </c>
      <c r="AP396" s="45" t="s">
        <v>2207</v>
      </c>
      <c r="AQ396" s="45" t="s">
        <v>298</v>
      </c>
      <c r="AS396" s="48">
        <v>3031.79</v>
      </c>
      <c r="AV396" s="48">
        <v>320000</v>
      </c>
      <c r="AW396" s="45" t="s">
        <v>2</v>
      </c>
      <c r="AX396" s="45" t="s">
        <v>579</v>
      </c>
      <c r="AY396" s="45" t="s">
        <v>1785</v>
      </c>
      <c r="AZ396" s="45" t="s">
        <v>1154</v>
      </c>
      <c r="BA396" s="45" t="s">
        <v>265</v>
      </c>
      <c r="BC396" s="48">
        <v>2748.09</v>
      </c>
      <c r="BF396" s="48">
        <v>3500000</v>
      </c>
      <c r="BG396" s="45" t="s">
        <v>2</v>
      </c>
      <c r="BH396" s="45" t="s">
        <v>2506</v>
      </c>
      <c r="BI396" s="45" t="s">
        <v>1791</v>
      </c>
      <c r="BJ396" s="45" t="s">
        <v>1155</v>
      </c>
      <c r="BK396" s="45" t="s">
        <v>265</v>
      </c>
      <c r="BM396" s="48">
        <v>164065.26999999999</v>
      </c>
      <c r="BP396" s="48">
        <v>0</v>
      </c>
      <c r="BQ396" s="45" t="s">
        <v>1</v>
      </c>
      <c r="BR396" s="45" t="s">
        <v>1373</v>
      </c>
      <c r="BS396" s="45" t="s">
        <v>1773</v>
      </c>
      <c r="BT396" s="45" t="s">
        <v>2360</v>
      </c>
      <c r="BU396" s="45" t="s">
        <v>263</v>
      </c>
      <c r="BW396" s="48">
        <v>120889.86</v>
      </c>
    </row>
    <row r="397" spans="1:75" x14ac:dyDescent="0.3">
      <c r="A397" s="45" t="s">
        <v>1328</v>
      </c>
      <c r="B397" s="45" t="s">
        <v>1642</v>
      </c>
      <c r="C397" s="45" t="s">
        <v>2371</v>
      </c>
      <c r="D397" s="45" t="s">
        <v>316</v>
      </c>
      <c r="E397" s="45" t="s">
        <v>1</v>
      </c>
      <c r="F397" s="45"/>
      <c r="H397" s="1">
        <v>0</v>
      </c>
      <c r="I397" s="2" t="s">
        <v>2</v>
      </c>
      <c r="J397" s="2" t="s">
        <v>664</v>
      </c>
      <c r="K397" s="2" t="s">
        <v>1018</v>
      </c>
      <c r="L397" s="45" t="s">
        <v>1211</v>
      </c>
      <c r="M397" s="2" t="s">
        <v>47</v>
      </c>
      <c r="O397" s="48">
        <v>0</v>
      </c>
      <c r="R397" s="48">
        <v>134317</v>
      </c>
      <c r="S397" s="45" t="s">
        <v>2</v>
      </c>
      <c r="T397" s="45" t="s">
        <v>637</v>
      </c>
      <c r="U397" s="45" t="s">
        <v>983</v>
      </c>
      <c r="V397" s="45" t="s">
        <v>1111</v>
      </c>
      <c r="W397" s="45" t="s">
        <v>191</v>
      </c>
      <c r="Y397" s="48">
        <v>0</v>
      </c>
      <c r="AB397" s="48">
        <v>400000</v>
      </c>
      <c r="AC397" s="45" t="s">
        <v>2</v>
      </c>
      <c r="AD397" s="45" t="s">
        <v>599</v>
      </c>
      <c r="AE397" s="45" t="s">
        <v>2576</v>
      </c>
      <c r="AF397" s="45" t="s">
        <v>1172</v>
      </c>
      <c r="AG397" s="45" t="s">
        <v>171</v>
      </c>
      <c r="AI397" s="48">
        <v>0</v>
      </c>
      <c r="AL397" s="48">
        <v>0</v>
      </c>
      <c r="AM397" s="45" t="s">
        <v>2</v>
      </c>
      <c r="AN397" s="45" t="s">
        <v>606</v>
      </c>
      <c r="AO397" s="45" t="s">
        <v>934</v>
      </c>
      <c r="AP397" s="45" t="s">
        <v>1171</v>
      </c>
      <c r="AQ397" s="45" t="s">
        <v>160</v>
      </c>
      <c r="AS397" s="48">
        <v>0</v>
      </c>
      <c r="AV397" s="48">
        <v>0</v>
      </c>
      <c r="AW397" s="45" t="s">
        <v>1</v>
      </c>
      <c r="AX397" s="45" t="s">
        <v>579</v>
      </c>
      <c r="AY397" s="45" t="s">
        <v>890</v>
      </c>
      <c r="AZ397" s="45" t="s">
        <v>145</v>
      </c>
      <c r="BA397" s="45" t="s">
        <v>145</v>
      </c>
      <c r="BC397" s="48">
        <v>0</v>
      </c>
      <c r="BF397" s="48">
        <v>1500000</v>
      </c>
      <c r="BG397" s="45" t="s">
        <v>2</v>
      </c>
      <c r="BH397" s="45" t="s">
        <v>1380</v>
      </c>
      <c r="BI397" s="45" t="s">
        <v>2779</v>
      </c>
      <c r="BJ397" s="45" t="s">
        <v>2182</v>
      </c>
      <c r="BK397" s="45" t="s">
        <v>137</v>
      </c>
      <c r="BM397" s="48">
        <v>49930.15</v>
      </c>
      <c r="BP397" s="48">
        <v>0</v>
      </c>
      <c r="BQ397" s="45" t="s">
        <v>1</v>
      </c>
      <c r="BR397" s="45" t="s">
        <v>2638</v>
      </c>
      <c r="BS397" s="45" t="s">
        <v>2558</v>
      </c>
      <c r="BT397" s="45" t="s">
        <v>2355</v>
      </c>
      <c r="BU397" s="45" t="s">
        <v>264</v>
      </c>
      <c r="BW397" s="48">
        <v>10810.39</v>
      </c>
    </row>
    <row r="398" spans="1:75" x14ac:dyDescent="0.3">
      <c r="A398" s="45" t="s">
        <v>1328</v>
      </c>
      <c r="B398" s="45" t="s">
        <v>1643</v>
      </c>
      <c r="C398" s="45" t="s">
        <v>2135</v>
      </c>
      <c r="D398" s="45" t="s">
        <v>316</v>
      </c>
      <c r="E398" s="45" t="s">
        <v>2</v>
      </c>
      <c r="F398" s="45"/>
      <c r="H398" s="1">
        <v>455557</v>
      </c>
      <c r="I398" s="2" t="s">
        <v>2</v>
      </c>
      <c r="J398" s="2" t="s">
        <v>665</v>
      </c>
      <c r="K398" s="2" t="s">
        <v>1019</v>
      </c>
      <c r="L398" s="45" t="s">
        <v>1098</v>
      </c>
      <c r="M398" s="2" t="s">
        <v>175</v>
      </c>
      <c r="O398" s="48">
        <v>0</v>
      </c>
      <c r="R398" s="48">
        <v>0</v>
      </c>
      <c r="S398" s="45" t="s">
        <v>1</v>
      </c>
      <c r="T398" s="45" t="s">
        <v>638</v>
      </c>
      <c r="U398" s="45" t="s">
        <v>984</v>
      </c>
      <c r="V398" s="45" t="s">
        <v>1264</v>
      </c>
      <c r="W398" s="45" t="s">
        <v>192</v>
      </c>
      <c r="Y398" s="48">
        <v>0</v>
      </c>
      <c r="AB398" s="48">
        <v>1625058</v>
      </c>
      <c r="AC398" s="45" t="s">
        <v>2</v>
      </c>
      <c r="AD398" s="45" t="s">
        <v>599</v>
      </c>
      <c r="AE398" s="45" t="s">
        <v>951</v>
      </c>
      <c r="AF398" s="45" t="s">
        <v>1172</v>
      </c>
      <c r="AG398" s="45" t="s">
        <v>166</v>
      </c>
      <c r="AI398" s="48">
        <v>0</v>
      </c>
      <c r="AL398" s="48">
        <v>0</v>
      </c>
      <c r="AM398" s="45" t="s">
        <v>2</v>
      </c>
      <c r="AN398" s="45" t="s">
        <v>1405</v>
      </c>
      <c r="AO398" s="45" t="s">
        <v>935</v>
      </c>
      <c r="AP398" s="45" t="s">
        <v>1172</v>
      </c>
      <c r="AQ398" s="45" t="s">
        <v>51</v>
      </c>
      <c r="AS398" s="48">
        <v>0</v>
      </c>
      <c r="AV398" s="48">
        <v>563</v>
      </c>
      <c r="AW398" s="45" t="s">
        <v>1</v>
      </c>
      <c r="AX398" s="45" t="s">
        <v>580</v>
      </c>
      <c r="AY398" s="45" t="s">
        <v>1787</v>
      </c>
      <c r="AZ398" s="45" t="s">
        <v>1256</v>
      </c>
      <c r="BA398" s="45" t="s">
        <v>266</v>
      </c>
      <c r="BC398" s="48">
        <v>638.15</v>
      </c>
      <c r="BF398" s="48">
        <v>0</v>
      </c>
      <c r="BG398" s="45" t="s">
        <v>2</v>
      </c>
      <c r="BH398" s="45" t="s">
        <v>1380</v>
      </c>
      <c r="BI398" s="45" t="s">
        <v>1795</v>
      </c>
      <c r="BJ398" s="45" t="s">
        <v>1156</v>
      </c>
      <c r="BK398" s="45" t="s">
        <v>137</v>
      </c>
      <c r="BM398" s="48">
        <v>69747.14</v>
      </c>
      <c r="BP398" s="48">
        <v>0</v>
      </c>
      <c r="BQ398" s="45" t="s">
        <v>1</v>
      </c>
      <c r="BR398" s="45" t="s">
        <v>1376</v>
      </c>
      <c r="BS398" s="45" t="s">
        <v>1776</v>
      </c>
      <c r="BT398" s="45" t="s">
        <v>2396</v>
      </c>
      <c r="BU398" s="45" t="s">
        <v>294</v>
      </c>
      <c r="BW398" s="48">
        <v>122730.2</v>
      </c>
    </row>
    <row r="399" spans="1:75" x14ac:dyDescent="0.3">
      <c r="A399" s="45" t="s">
        <v>1317</v>
      </c>
      <c r="B399" s="45" t="s">
        <v>1644</v>
      </c>
      <c r="C399" s="45" t="s">
        <v>2079</v>
      </c>
      <c r="D399" s="45" t="s">
        <v>145</v>
      </c>
      <c r="E399" s="45" t="s">
        <v>4</v>
      </c>
      <c r="F399" s="45"/>
      <c r="H399" s="1">
        <v>5000000</v>
      </c>
      <c r="I399" s="2" t="s">
        <v>2</v>
      </c>
      <c r="J399" s="2" t="s">
        <v>666</v>
      </c>
      <c r="K399" s="2" t="s">
        <v>1020</v>
      </c>
      <c r="L399" s="45" t="s">
        <v>1212</v>
      </c>
      <c r="M399" s="2" t="s">
        <v>136</v>
      </c>
      <c r="O399" s="48">
        <v>0</v>
      </c>
      <c r="R399" s="48">
        <v>1000000</v>
      </c>
      <c r="S399" s="45" t="s">
        <v>2</v>
      </c>
      <c r="T399" s="45" t="s">
        <v>639</v>
      </c>
      <c r="U399" s="45" t="s">
        <v>985</v>
      </c>
      <c r="V399" s="45" t="s">
        <v>1190</v>
      </c>
      <c r="W399" s="45" t="s">
        <v>175</v>
      </c>
      <c r="Y399" s="48">
        <v>0</v>
      </c>
      <c r="AB399" s="48">
        <v>0</v>
      </c>
      <c r="AC399" s="45" t="s">
        <v>2</v>
      </c>
      <c r="AD399" s="45" t="s">
        <v>599</v>
      </c>
      <c r="AE399" s="45" t="s">
        <v>952</v>
      </c>
      <c r="AF399" s="45" t="s">
        <v>1179</v>
      </c>
      <c r="AG399" s="45" t="s">
        <v>172</v>
      </c>
      <c r="AI399" s="48">
        <v>0</v>
      </c>
      <c r="AL399" s="48">
        <v>1100000</v>
      </c>
      <c r="AM399" s="45" t="s">
        <v>2</v>
      </c>
      <c r="AN399" s="45" t="s">
        <v>1405</v>
      </c>
      <c r="AO399" s="45" t="s">
        <v>935</v>
      </c>
      <c r="AP399" s="45" t="s">
        <v>2210</v>
      </c>
      <c r="AQ399" s="45" t="s">
        <v>51</v>
      </c>
      <c r="AS399" s="48">
        <v>0</v>
      </c>
      <c r="AV399" s="48">
        <v>562456</v>
      </c>
      <c r="AW399" s="45" t="s">
        <v>1</v>
      </c>
      <c r="AX399" s="45" t="s">
        <v>580</v>
      </c>
      <c r="AY399" s="45" t="s">
        <v>1788</v>
      </c>
      <c r="AZ399" s="45" t="s">
        <v>1256</v>
      </c>
      <c r="BA399" s="45" t="s">
        <v>267</v>
      </c>
      <c r="BC399" s="48">
        <v>0</v>
      </c>
      <c r="BF399" s="48">
        <v>0</v>
      </c>
      <c r="BG399" s="45" t="s">
        <v>2</v>
      </c>
      <c r="BH399" s="45" t="s">
        <v>1380</v>
      </c>
      <c r="BI399" s="45" t="s">
        <v>897</v>
      </c>
      <c r="BJ399" s="45" t="s">
        <v>1157</v>
      </c>
      <c r="BK399" s="45" t="s">
        <v>109</v>
      </c>
      <c r="BM399" s="48">
        <v>0</v>
      </c>
      <c r="BP399" s="48">
        <v>0</v>
      </c>
      <c r="BQ399" s="45" t="s">
        <v>2</v>
      </c>
      <c r="BR399" s="45" t="s">
        <v>578</v>
      </c>
      <c r="BS399" s="45" t="s">
        <v>889</v>
      </c>
      <c r="BT399" s="45" t="s">
        <v>1142</v>
      </c>
      <c r="BU399" s="45" t="s">
        <v>132</v>
      </c>
      <c r="BW399" s="48">
        <v>0</v>
      </c>
    </row>
    <row r="400" spans="1:75" x14ac:dyDescent="0.3">
      <c r="A400" s="45" t="s">
        <v>517</v>
      </c>
      <c r="B400" s="45" t="s">
        <v>1645</v>
      </c>
      <c r="C400" s="45" t="s">
        <v>2370</v>
      </c>
      <c r="D400" s="45" t="s">
        <v>317</v>
      </c>
      <c r="E400" s="45" t="s">
        <v>1</v>
      </c>
      <c r="F400" s="45"/>
      <c r="H400" s="1">
        <v>3188244</v>
      </c>
      <c r="I400" s="2" t="s">
        <v>1</v>
      </c>
      <c r="J400" s="2" t="s">
        <v>574</v>
      </c>
      <c r="K400" s="2" t="s">
        <v>1021</v>
      </c>
      <c r="L400" s="45" t="s">
        <v>1213</v>
      </c>
      <c r="M400" s="2" t="s">
        <v>175</v>
      </c>
      <c r="O400" s="48">
        <v>0</v>
      </c>
      <c r="R400" s="48">
        <v>797169</v>
      </c>
      <c r="S400" s="45" t="s">
        <v>2</v>
      </c>
      <c r="T400" s="45" t="s">
        <v>640</v>
      </c>
      <c r="U400" s="45" t="s">
        <v>986</v>
      </c>
      <c r="V400" s="45" t="s">
        <v>1111</v>
      </c>
      <c r="W400" s="45" t="s">
        <v>193</v>
      </c>
      <c r="Y400" s="48">
        <v>0</v>
      </c>
      <c r="AB400" s="48">
        <v>2000000</v>
      </c>
      <c r="AC400" s="45" t="s">
        <v>2</v>
      </c>
      <c r="AD400" s="45" t="s">
        <v>618</v>
      </c>
      <c r="AE400" s="45" t="s">
        <v>953</v>
      </c>
      <c r="AF400" s="45" t="s">
        <v>1128</v>
      </c>
      <c r="AG400" s="45" t="s">
        <v>97</v>
      </c>
      <c r="AI400" s="48">
        <v>0</v>
      </c>
      <c r="AL400" s="48">
        <v>0</v>
      </c>
      <c r="AM400" s="45" t="s">
        <v>2</v>
      </c>
      <c r="AN400" s="45" t="s">
        <v>1405</v>
      </c>
      <c r="AO400" s="45" t="s">
        <v>1903</v>
      </c>
      <c r="AP400" s="45" t="s">
        <v>2210</v>
      </c>
      <c r="AQ400" s="45" t="s">
        <v>171</v>
      </c>
      <c r="AS400" s="48">
        <v>0</v>
      </c>
      <c r="AV400" s="48">
        <v>250745</v>
      </c>
      <c r="AW400" s="45" t="s">
        <v>1</v>
      </c>
      <c r="AX400" s="45" t="s">
        <v>580</v>
      </c>
      <c r="AY400" s="45" t="s">
        <v>1789</v>
      </c>
      <c r="AZ400" s="45" t="s">
        <v>1256</v>
      </c>
      <c r="BA400" s="45" t="s">
        <v>133</v>
      </c>
      <c r="BC400" s="48">
        <v>0</v>
      </c>
      <c r="BF400" s="48">
        <v>0</v>
      </c>
      <c r="BG400" s="45" t="s">
        <v>1</v>
      </c>
      <c r="BH400" s="45" t="s">
        <v>1381</v>
      </c>
      <c r="BI400" s="45" t="s">
        <v>1796</v>
      </c>
      <c r="BJ400" s="45" t="s">
        <v>2400</v>
      </c>
      <c r="BK400" s="45" t="s">
        <v>268</v>
      </c>
      <c r="BM400" s="48">
        <v>519080</v>
      </c>
      <c r="BP400" s="48">
        <v>0</v>
      </c>
      <c r="BQ400" s="45" t="s">
        <v>1</v>
      </c>
      <c r="BR400" s="45" t="s">
        <v>578</v>
      </c>
      <c r="BS400" s="45" t="s">
        <v>1780</v>
      </c>
      <c r="BT400" s="45" t="s">
        <v>2095</v>
      </c>
      <c r="BU400" s="45" t="s">
        <v>145</v>
      </c>
      <c r="BW400" s="48">
        <v>671981.54</v>
      </c>
    </row>
    <row r="401" spans="1:75" x14ac:dyDescent="0.3">
      <c r="A401" s="45" t="s">
        <v>517</v>
      </c>
      <c r="B401" s="45" t="s">
        <v>1646</v>
      </c>
      <c r="C401" s="45" t="s">
        <v>2370</v>
      </c>
      <c r="D401" s="45" t="s">
        <v>318</v>
      </c>
      <c r="E401" s="45" t="s">
        <v>1</v>
      </c>
      <c r="F401" s="45"/>
      <c r="H401" s="1">
        <v>750000</v>
      </c>
      <c r="I401" s="2" t="s">
        <v>2</v>
      </c>
      <c r="J401" s="2" t="s">
        <v>667</v>
      </c>
      <c r="K401" s="2" t="s">
        <v>1022</v>
      </c>
      <c r="L401" s="45" t="s">
        <v>1214</v>
      </c>
      <c r="M401" s="2" t="s">
        <v>175</v>
      </c>
      <c r="O401" s="48">
        <v>0</v>
      </c>
      <c r="R401" s="48">
        <v>828218</v>
      </c>
      <c r="S401" s="45" t="s">
        <v>2</v>
      </c>
      <c r="T401" s="45" t="s">
        <v>640</v>
      </c>
      <c r="U401" s="45" t="s">
        <v>987</v>
      </c>
      <c r="V401" s="45" t="s">
        <v>1191</v>
      </c>
      <c r="W401" s="45" t="s">
        <v>171</v>
      </c>
      <c r="Y401" s="48">
        <v>0</v>
      </c>
      <c r="AB401" s="48">
        <v>2000000</v>
      </c>
      <c r="AC401" s="45" t="s">
        <v>2</v>
      </c>
      <c r="AD401" s="45" t="s">
        <v>619</v>
      </c>
      <c r="AE401" s="45" t="s">
        <v>954</v>
      </c>
      <c r="AF401" s="45" t="s">
        <v>1180</v>
      </c>
      <c r="AG401" s="45" t="s">
        <v>173</v>
      </c>
      <c r="AI401" s="48">
        <v>0</v>
      </c>
      <c r="AL401" s="48">
        <v>769</v>
      </c>
      <c r="AM401" s="45" t="s">
        <v>1</v>
      </c>
      <c r="AN401" s="45" t="s">
        <v>608</v>
      </c>
      <c r="AO401" s="45" t="s">
        <v>936</v>
      </c>
      <c r="AP401" s="45" t="s">
        <v>1261</v>
      </c>
      <c r="AQ401" s="45" t="s">
        <v>151</v>
      </c>
      <c r="AS401" s="48">
        <v>0</v>
      </c>
      <c r="AV401" s="48">
        <v>350000</v>
      </c>
      <c r="AW401" s="45" t="s">
        <v>1</v>
      </c>
      <c r="AX401" s="45" t="s">
        <v>580</v>
      </c>
      <c r="AY401" s="45" t="s">
        <v>1790</v>
      </c>
      <c r="AZ401" s="45" t="s">
        <v>1256</v>
      </c>
      <c r="BA401" s="45" t="s">
        <v>197</v>
      </c>
      <c r="BC401" s="48">
        <v>0</v>
      </c>
      <c r="BF401" s="48">
        <v>8500000</v>
      </c>
      <c r="BG401" s="45" t="s">
        <v>2</v>
      </c>
      <c r="BH401" s="45" t="s">
        <v>1382</v>
      </c>
      <c r="BI401" s="45" t="s">
        <v>898</v>
      </c>
      <c r="BJ401" s="45" t="s">
        <v>1158</v>
      </c>
      <c r="BK401" s="45" t="s">
        <v>138</v>
      </c>
      <c r="BM401" s="48">
        <v>155789.23000000001</v>
      </c>
      <c r="BP401" s="48">
        <v>0</v>
      </c>
      <c r="BQ401" s="45" t="s">
        <v>1</v>
      </c>
      <c r="BR401" s="45" t="s">
        <v>578</v>
      </c>
      <c r="BS401" s="45" t="s">
        <v>1781</v>
      </c>
      <c r="BT401" s="45" t="s">
        <v>2150</v>
      </c>
      <c r="BU401" s="45" t="s">
        <v>145</v>
      </c>
      <c r="BW401" s="48">
        <v>0</v>
      </c>
    </row>
    <row r="402" spans="1:75" x14ac:dyDescent="0.3">
      <c r="A402" s="45" t="s">
        <v>517</v>
      </c>
      <c r="B402" s="45" t="s">
        <v>794</v>
      </c>
      <c r="C402" s="45" t="s">
        <v>2370</v>
      </c>
      <c r="D402" s="45" t="s">
        <v>81</v>
      </c>
      <c r="E402" s="45" t="s">
        <v>1</v>
      </c>
      <c r="F402" s="45"/>
      <c r="H402" s="1">
        <v>84502</v>
      </c>
      <c r="I402" s="2" t="s">
        <v>1</v>
      </c>
      <c r="J402" s="2" t="s">
        <v>509</v>
      </c>
      <c r="K402" s="2" t="s">
        <v>1023</v>
      </c>
      <c r="L402" s="45" t="s">
        <v>1240</v>
      </c>
      <c r="M402" s="2" t="s">
        <v>175</v>
      </c>
      <c r="O402" s="48">
        <v>101.37</v>
      </c>
      <c r="R402" s="48">
        <v>700000</v>
      </c>
      <c r="S402" s="45" t="s">
        <v>1</v>
      </c>
      <c r="T402" s="45" t="s">
        <v>641</v>
      </c>
      <c r="U402" s="45" t="s">
        <v>988</v>
      </c>
      <c r="V402" s="45" t="s">
        <v>1240</v>
      </c>
      <c r="W402" s="45" t="s">
        <v>21</v>
      </c>
      <c r="Y402" s="48">
        <v>0</v>
      </c>
      <c r="AB402" s="48">
        <v>239300</v>
      </c>
      <c r="AC402" s="45" t="s">
        <v>2</v>
      </c>
      <c r="AD402" s="45" t="s">
        <v>620</v>
      </c>
      <c r="AE402" s="45" t="s">
        <v>955</v>
      </c>
      <c r="AF402" s="45" t="s">
        <v>1111</v>
      </c>
      <c r="AG402" s="45" t="s">
        <v>174</v>
      </c>
      <c r="AI402" s="48">
        <v>0</v>
      </c>
      <c r="AL402" s="48">
        <v>3656777</v>
      </c>
      <c r="AM402" s="45" t="s">
        <v>2</v>
      </c>
      <c r="AN402" s="45" t="s">
        <v>608</v>
      </c>
      <c r="AO402" s="45" t="s">
        <v>936</v>
      </c>
      <c r="AP402" s="45" t="s">
        <v>1073</v>
      </c>
      <c r="AQ402" s="45" t="s">
        <v>161</v>
      </c>
      <c r="AS402" s="48">
        <v>1043299.64</v>
      </c>
      <c r="AV402" s="48">
        <v>10086879</v>
      </c>
      <c r="AW402" s="45" t="s">
        <v>2</v>
      </c>
      <c r="AX402" s="45" t="s">
        <v>580</v>
      </c>
      <c r="AY402" s="45" t="s">
        <v>1792</v>
      </c>
      <c r="AZ402" s="45" t="s">
        <v>1155</v>
      </c>
      <c r="BA402" s="45" t="s">
        <v>267</v>
      </c>
      <c r="BC402" s="48">
        <v>662967.93000000005</v>
      </c>
      <c r="BF402" s="48">
        <v>-14154886</v>
      </c>
      <c r="BG402" s="45" t="s">
        <v>1</v>
      </c>
      <c r="BH402" s="45" t="s">
        <v>1383</v>
      </c>
      <c r="BI402" s="45" t="s">
        <v>2446</v>
      </c>
      <c r="BJ402" s="45" t="s">
        <v>145</v>
      </c>
      <c r="BK402" s="45" t="s">
        <v>145</v>
      </c>
      <c r="BM402" s="48">
        <v>181958.59</v>
      </c>
      <c r="BP402" s="48">
        <v>0</v>
      </c>
      <c r="BQ402" s="45" t="s">
        <v>1</v>
      </c>
      <c r="BR402" s="45" t="s">
        <v>578</v>
      </c>
      <c r="BS402" s="45" t="s">
        <v>1782</v>
      </c>
      <c r="BT402" s="45" t="s">
        <v>2079</v>
      </c>
      <c r="BU402" s="45" t="s">
        <v>145</v>
      </c>
      <c r="BW402" s="48">
        <v>2322.3200000000002</v>
      </c>
    </row>
    <row r="403" spans="1:75" x14ac:dyDescent="0.3">
      <c r="A403" s="45" t="s">
        <v>517</v>
      </c>
      <c r="B403" s="45" t="s">
        <v>1645</v>
      </c>
      <c r="C403" s="45" t="s">
        <v>2371</v>
      </c>
      <c r="D403" s="45" t="s">
        <v>317</v>
      </c>
      <c r="E403" s="45" t="s">
        <v>1</v>
      </c>
      <c r="F403" s="45"/>
      <c r="H403" s="1">
        <v>2000000</v>
      </c>
      <c r="I403" s="2" t="s">
        <v>1</v>
      </c>
      <c r="J403" s="2" t="s">
        <v>668</v>
      </c>
      <c r="K403" s="2" t="s">
        <v>1024</v>
      </c>
      <c r="L403" s="45" t="s">
        <v>1204</v>
      </c>
      <c r="M403" s="2" t="s">
        <v>191</v>
      </c>
      <c r="O403" s="48">
        <v>0</v>
      </c>
      <c r="R403" s="48">
        <v>96942</v>
      </c>
      <c r="S403" s="45" t="s">
        <v>2</v>
      </c>
      <c r="T403" s="45" t="s">
        <v>641</v>
      </c>
      <c r="U403" s="45" t="s">
        <v>989</v>
      </c>
      <c r="V403" s="45" t="s">
        <v>1142</v>
      </c>
      <c r="W403" s="45" t="s">
        <v>194</v>
      </c>
      <c r="Y403" s="48">
        <v>0</v>
      </c>
      <c r="AB403" s="48">
        <v>385000</v>
      </c>
      <c r="AC403" s="45" t="s">
        <v>2</v>
      </c>
      <c r="AD403" s="45" t="s">
        <v>1422</v>
      </c>
      <c r="AE403" s="45" t="s">
        <v>956</v>
      </c>
      <c r="AF403" s="45" t="s">
        <v>1111</v>
      </c>
      <c r="AG403" s="45" t="s">
        <v>178</v>
      </c>
      <c r="AI403" s="48">
        <v>0</v>
      </c>
      <c r="AL403" s="48">
        <v>0</v>
      </c>
      <c r="AM403" s="45" t="s">
        <v>2</v>
      </c>
      <c r="AN403" s="45" t="s">
        <v>608</v>
      </c>
      <c r="AO403" s="45" t="s">
        <v>936</v>
      </c>
      <c r="AP403" s="45" t="s">
        <v>1073</v>
      </c>
      <c r="AQ403" s="45" t="s">
        <v>151</v>
      </c>
      <c r="AS403" s="48">
        <v>0</v>
      </c>
      <c r="AV403" s="48">
        <v>6854211</v>
      </c>
      <c r="AW403" s="45" t="s">
        <v>1</v>
      </c>
      <c r="AX403" s="45" t="s">
        <v>2506</v>
      </c>
      <c r="AY403" s="45" t="s">
        <v>1786</v>
      </c>
      <c r="AZ403" s="45" t="s">
        <v>1256</v>
      </c>
      <c r="BA403" s="45" t="s">
        <v>265</v>
      </c>
      <c r="BC403" s="48">
        <v>78121.100000000006</v>
      </c>
      <c r="BF403" s="48">
        <v>4600000</v>
      </c>
      <c r="BG403" s="45" t="s">
        <v>2</v>
      </c>
      <c r="BH403" s="45" t="s">
        <v>1383</v>
      </c>
      <c r="BI403" s="45" t="s">
        <v>1806</v>
      </c>
      <c r="BJ403" s="45" t="s">
        <v>2189</v>
      </c>
      <c r="BK403" s="45" t="s">
        <v>269</v>
      </c>
      <c r="BM403" s="48">
        <v>1602.68</v>
      </c>
      <c r="BP403" s="48">
        <v>98851</v>
      </c>
      <c r="BQ403" s="45" t="s">
        <v>3</v>
      </c>
      <c r="BR403" s="45" t="s">
        <v>579</v>
      </c>
      <c r="BS403" s="45" t="s">
        <v>1783</v>
      </c>
      <c r="BT403" s="45" t="s">
        <v>2180</v>
      </c>
      <c r="BU403" s="45" t="s">
        <v>265</v>
      </c>
      <c r="BW403" s="48">
        <v>63063.86</v>
      </c>
    </row>
    <row r="404" spans="1:75" x14ac:dyDescent="0.3">
      <c r="A404" s="45" t="s">
        <v>517</v>
      </c>
      <c r="B404" s="45" t="s">
        <v>1646</v>
      </c>
      <c r="C404" s="45" t="s">
        <v>2371</v>
      </c>
      <c r="D404" s="45" t="s">
        <v>318</v>
      </c>
      <c r="E404" s="45" t="s">
        <v>1</v>
      </c>
      <c r="F404" s="45"/>
      <c r="H404" s="1">
        <v>200000</v>
      </c>
      <c r="I404" s="2" t="s">
        <v>2</v>
      </c>
      <c r="J404" s="2" t="s">
        <v>669</v>
      </c>
      <c r="K404" s="2" t="s">
        <v>1025</v>
      </c>
      <c r="L404" s="45" t="s">
        <v>1215</v>
      </c>
      <c r="M404" s="2" t="s">
        <v>165</v>
      </c>
      <c r="O404" s="48">
        <v>0</v>
      </c>
      <c r="R404" s="48">
        <v>299355</v>
      </c>
      <c r="S404" s="45" t="s">
        <v>1</v>
      </c>
      <c r="T404" s="45" t="s">
        <v>642</v>
      </c>
      <c r="U404" s="45" t="s">
        <v>990</v>
      </c>
      <c r="V404" s="45" t="s">
        <v>1265</v>
      </c>
      <c r="W404" s="45" t="s">
        <v>195</v>
      </c>
      <c r="Y404" s="48">
        <v>0</v>
      </c>
      <c r="AB404" s="48">
        <v>206171</v>
      </c>
      <c r="AC404" s="45" t="s">
        <v>2</v>
      </c>
      <c r="AD404" s="45" t="s">
        <v>623</v>
      </c>
      <c r="AE404" s="45" t="s">
        <v>961</v>
      </c>
      <c r="AF404" s="45" t="s">
        <v>1079</v>
      </c>
      <c r="AG404" s="45" t="s">
        <v>177</v>
      </c>
      <c r="AI404" s="48">
        <v>0</v>
      </c>
      <c r="AL404" s="48">
        <v>500000</v>
      </c>
      <c r="AM404" s="45" t="s">
        <v>1</v>
      </c>
      <c r="AN404" s="45" t="s">
        <v>1399</v>
      </c>
      <c r="AO404" s="45" t="s">
        <v>1881</v>
      </c>
      <c r="AP404" s="45" t="s">
        <v>2405</v>
      </c>
      <c r="AQ404" s="45" t="s">
        <v>151</v>
      </c>
      <c r="AS404" s="48">
        <v>0</v>
      </c>
      <c r="AV404" s="48">
        <v>2568741</v>
      </c>
      <c r="AW404" s="45" t="s">
        <v>2</v>
      </c>
      <c r="AX404" s="45" t="s">
        <v>2506</v>
      </c>
      <c r="AY404" s="45" t="s">
        <v>1791</v>
      </c>
      <c r="AZ404" s="45" t="s">
        <v>1155</v>
      </c>
      <c r="BA404" s="45" t="s">
        <v>265</v>
      </c>
      <c r="BC404" s="48">
        <v>2774.97</v>
      </c>
      <c r="BF404" s="48">
        <v>23703967</v>
      </c>
      <c r="BG404" s="45" t="s">
        <v>4</v>
      </c>
      <c r="BH404" s="45" t="s">
        <v>1383</v>
      </c>
      <c r="BI404" s="45" t="s">
        <v>1807</v>
      </c>
      <c r="BJ404" s="45" t="s">
        <v>2609</v>
      </c>
      <c r="BK404" s="45" t="s">
        <v>270</v>
      </c>
      <c r="BM404" s="48">
        <v>224343.15</v>
      </c>
      <c r="BP404" s="48">
        <v>1340.24</v>
      </c>
      <c r="BQ404" s="45" t="s">
        <v>2</v>
      </c>
      <c r="BR404" s="45" t="s">
        <v>579</v>
      </c>
      <c r="BS404" s="45" t="s">
        <v>1784</v>
      </c>
      <c r="BT404" s="45" t="s">
        <v>2181</v>
      </c>
      <c r="BU404" s="45" t="s">
        <v>265</v>
      </c>
      <c r="BW404" s="48">
        <v>355856.99</v>
      </c>
    </row>
    <row r="405" spans="1:75" x14ac:dyDescent="0.3">
      <c r="A405" s="45" t="s">
        <v>517</v>
      </c>
      <c r="B405" s="45" t="s">
        <v>794</v>
      </c>
      <c r="C405" s="45" t="s">
        <v>2371</v>
      </c>
      <c r="D405" s="45" t="s">
        <v>81</v>
      </c>
      <c r="E405" s="45" t="s">
        <v>1</v>
      </c>
      <c r="F405" s="45"/>
      <c r="H405" s="1">
        <v>101812</v>
      </c>
      <c r="I405" s="2" t="s">
        <v>2</v>
      </c>
      <c r="J405" s="2" t="s">
        <v>669</v>
      </c>
      <c r="K405" s="2" t="s">
        <v>1026</v>
      </c>
      <c r="L405" s="45" t="s">
        <v>1215</v>
      </c>
      <c r="M405" s="2" t="s">
        <v>203</v>
      </c>
      <c r="O405" s="48">
        <v>16350</v>
      </c>
      <c r="R405" s="48">
        <v>0</v>
      </c>
      <c r="S405" s="45" t="s">
        <v>2</v>
      </c>
      <c r="T405" s="45" t="s">
        <v>643</v>
      </c>
      <c r="U405" s="45" t="s">
        <v>991</v>
      </c>
      <c r="V405" s="45" t="s">
        <v>1192</v>
      </c>
      <c r="W405" s="45" t="s">
        <v>145</v>
      </c>
      <c r="Y405" s="48">
        <v>0</v>
      </c>
      <c r="AB405" s="48">
        <v>1378125</v>
      </c>
      <c r="AC405" s="45" t="s">
        <v>2</v>
      </c>
      <c r="AD405" s="45" t="s">
        <v>2510</v>
      </c>
      <c r="AE405" s="45" t="s">
        <v>960</v>
      </c>
      <c r="AF405" s="45" t="s">
        <v>1182</v>
      </c>
      <c r="AG405" s="45" t="s">
        <v>177</v>
      </c>
      <c r="AI405" s="48">
        <v>0</v>
      </c>
      <c r="AL405" s="48">
        <v>1999900</v>
      </c>
      <c r="AM405" s="45" t="s">
        <v>2</v>
      </c>
      <c r="AN405" s="45" t="s">
        <v>1399</v>
      </c>
      <c r="AO405" s="45" t="s">
        <v>937</v>
      </c>
      <c r="AP405" s="45" t="s">
        <v>1111</v>
      </c>
      <c r="AQ405" s="45" t="s">
        <v>162</v>
      </c>
      <c r="AS405" s="48">
        <v>48695.08</v>
      </c>
      <c r="AV405" s="48">
        <v>1500000</v>
      </c>
      <c r="AW405" s="45" t="s">
        <v>2</v>
      </c>
      <c r="AX405" s="45" t="s">
        <v>1380</v>
      </c>
      <c r="AY405" s="45" t="s">
        <v>2779</v>
      </c>
      <c r="AZ405" s="45" t="s">
        <v>2182</v>
      </c>
      <c r="BA405" s="45" t="s">
        <v>137</v>
      </c>
      <c r="BC405" s="48">
        <v>508188.52</v>
      </c>
      <c r="BF405" s="48">
        <v>0</v>
      </c>
      <c r="BG405" s="45" t="s">
        <v>1</v>
      </c>
      <c r="BH405" s="45" t="s">
        <v>1383</v>
      </c>
      <c r="BI405" s="45" t="s">
        <v>1804</v>
      </c>
      <c r="BJ405" s="45" t="s">
        <v>1260</v>
      </c>
      <c r="BK405" s="45" t="s">
        <v>148</v>
      </c>
      <c r="BM405" s="48">
        <v>1000137.48</v>
      </c>
      <c r="BP405" s="48">
        <v>93313.05</v>
      </c>
      <c r="BQ405" s="45" t="s">
        <v>2</v>
      </c>
      <c r="BR405" s="45" t="s">
        <v>579</v>
      </c>
      <c r="BS405" s="45" t="s">
        <v>1785</v>
      </c>
      <c r="BT405" s="45" t="s">
        <v>1154</v>
      </c>
      <c r="BU405" s="45" t="s">
        <v>265</v>
      </c>
      <c r="BW405" s="48">
        <v>266274.31</v>
      </c>
    </row>
    <row r="406" spans="1:75" x14ac:dyDescent="0.3">
      <c r="A406" s="45" t="s">
        <v>517</v>
      </c>
      <c r="B406" s="45" t="s">
        <v>1647</v>
      </c>
      <c r="C406" s="45" t="s">
        <v>145</v>
      </c>
      <c r="D406" s="45" t="s">
        <v>145</v>
      </c>
      <c r="E406" s="45" t="s">
        <v>1</v>
      </c>
      <c r="F406" s="45"/>
      <c r="H406" s="1">
        <v>3000000</v>
      </c>
      <c r="I406" s="2" t="s">
        <v>2</v>
      </c>
      <c r="J406" s="2" t="s">
        <v>670</v>
      </c>
      <c r="K406" s="2" t="s">
        <v>1027</v>
      </c>
      <c r="L406" s="45" t="s">
        <v>1216</v>
      </c>
      <c r="M406" s="2" t="s">
        <v>204</v>
      </c>
      <c r="O406" s="48">
        <v>0</v>
      </c>
      <c r="R406" s="48">
        <v>3286954</v>
      </c>
      <c r="S406" s="45" t="s">
        <v>2</v>
      </c>
      <c r="T406" s="45" t="s">
        <v>644</v>
      </c>
      <c r="U406" s="45" t="s">
        <v>992</v>
      </c>
      <c r="V406" s="45" t="s">
        <v>1193</v>
      </c>
      <c r="W406" s="45" t="s">
        <v>74</v>
      </c>
      <c r="Y406" s="48">
        <v>0</v>
      </c>
      <c r="AB406" s="48">
        <v>0</v>
      </c>
      <c r="AC406" s="45" t="s">
        <v>2</v>
      </c>
      <c r="AD406" s="45" t="s">
        <v>2510</v>
      </c>
      <c r="AE406" s="45" t="s">
        <v>960</v>
      </c>
      <c r="AF406" s="45" t="s">
        <v>1183</v>
      </c>
      <c r="AG406" s="45" t="s">
        <v>128</v>
      </c>
      <c r="AI406" s="48">
        <v>0</v>
      </c>
      <c r="AL406" s="48">
        <v>21526</v>
      </c>
      <c r="AM406" s="45" t="s">
        <v>2</v>
      </c>
      <c r="AN406" s="45" t="s">
        <v>1399</v>
      </c>
      <c r="AO406" s="45" t="s">
        <v>938</v>
      </c>
      <c r="AP406" s="45" t="s">
        <v>1111</v>
      </c>
      <c r="AQ406" s="45" t="s">
        <v>163</v>
      </c>
      <c r="AS406" s="48">
        <v>0</v>
      </c>
      <c r="AV406" s="48">
        <v>0</v>
      </c>
      <c r="AW406" s="45" t="s">
        <v>2</v>
      </c>
      <c r="AX406" s="45" t="s">
        <v>1380</v>
      </c>
      <c r="AY406" s="45" t="s">
        <v>1795</v>
      </c>
      <c r="AZ406" s="45" t="s">
        <v>1156</v>
      </c>
      <c r="BA406" s="45" t="s">
        <v>137</v>
      </c>
      <c r="BC406" s="48">
        <v>0</v>
      </c>
      <c r="BF406" s="48">
        <v>0</v>
      </c>
      <c r="BG406" s="45" t="s">
        <v>1</v>
      </c>
      <c r="BH406" s="45" t="s">
        <v>1383</v>
      </c>
      <c r="BI406" s="45" t="s">
        <v>1805</v>
      </c>
      <c r="BJ406" s="45" t="s">
        <v>2401</v>
      </c>
      <c r="BK406" s="45" t="s">
        <v>269</v>
      </c>
      <c r="BM406" s="48">
        <v>0</v>
      </c>
      <c r="BP406" s="48">
        <v>0</v>
      </c>
      <c r="BQ406" s="45" t="s">
        <v>1</v>
      </c>
      <c r="BR406" s="45" t="s">
        <v>579</v>
      </c>
      <c r="BS406" s="45" t="s">
        <v>890</v>
      </c>
      <c r="BT406" s="45" t="s">
        <v>145</v>
      </c>
      <c r="BU406" s="45" t="s">
        <v>145</v>
      </c>
      <c r="BW406" s="48">
        <v>0</v>
      </c>
    </row>
    <row r="407" spans="1:75" x14ac:dyDescent="0.3">
      <c r="A407" s="45" t="s">
        <v>517</v>
      </c>
      <c r="B407" s="45" t="s">
        <v>1648</v>
      </c>
      <c r="C407" s="45" t="s">
        <v>1107</v>
      </c>
      <c r="D407" s="45" t="s">
        <v>79</v>
      </c>
      <c r="E407" s="45" t="s">
        <v>2</v>
      </c>
      <c r="F407" s="45"/>
      <c r="H407" s="1">
        <v>0</v>
      </c>
      <c r="I407" s="2" t="s">
        <v>2</v>
      </c>
      <c r="J407" s="2" t="s">
        <v>671</v>
      </c>
      <c r="K407" s="2" t="s">
        <v>1028</v>
      </c>
      <c r="L407" s="45" t="s">
        <v>1217</v>
      </c>
      <c r="M407" s="2" t="s">
        <v>8</v>
      </c>
      <c r="O407" s="48">
        <v>21666.22</v>
      </c>
      <c r="R407" s="48">
        <v>0</v>
      </c>
      <c r="S407" s="45" t="s">
        <v>2</v>
      </c>
      <c r="T407" s="45" t="s">
        <v>645</v>
      </c>
      <c r="U407" s="45" t="s">
        <v>993</v>
      </c>
      <c r="V407" s="45" t="s">
        <v>1194</v>
      </c>
      <c r="W407" s="45" t="s">
        <v>86</v>
      </c>
      <c r="Y407" s="48">
        <v>10908.74</v>
      </c>
      <c r="AB407" s="48">
        <v>85843</v>
      </c>
      <c r="AC407" s="45" t="s">
        <v>2</v>
      </c>
      <c r="AD407" s="45" t="s">
        <v>578</v>
      </c>
      <c r="AE407" s="45" t="s">
        <v>962</v>
      </c>
      <c r="AF407" s="45" t="s">
        <v>1111</v>
      </c>
      <c r="AG407" s="45" t="s">
        <v>175</v>
      </c>
      <c r="AI407" s="48">
        <v>166634.51999999999</v>
      </c>
      <c r="AL407" s="48">
        <v>42466</v>
      </c>
      <c r="AM407" s="45" t="s">
        <v>2</v>
      </c>
      <c r="AN407" s="45" t="s">
        <v>1399</v>
      </c>
      <c r="AO407" s="45" t="s">
        <v>1885</v>
      </c>
      <c r="AP407" s="45" t="s">
        <v>1106</v>
      </c>
      <c r="AQ407" s="45" t="s">
        <v>164</v>
      </c>
      <c r="AS407" s="48">
        <v>0</v>
      </c>
      <c r="AV407" s="48">
        <v>0</v>
      </c>
      <c r="AW407" s="45" t="s">
        <v>2</v>
      </c>
      <c r="AX407" s="45" t="s">
        <v>1380</v>
      </c>
      <c r="AY407" s="45" t="s">
        <v>897</v>
      </c>
      <c r="AZ407" s="45" t="s">
        <v>1157</v>
      </c>
      <c r="BA407" s="45" t="s">
        <v>109</v>
      </c>
      <c r="BC407" s="48">
        <v>958.54</v>
      </c>
      <c r="BF407" s="48">
        <v>26513840</v>
      </c>
      <c r="BG407" s="45" t="s">
        <v>1</v>
      </c>
      <c r="BH407" s="45" t="s">
        <v>1386</v>
      </c>
      <c r="BI407" s="45" t="s">
        <v>2446</v>
      </c>
      <c r="BJ407" s="45" t="s">
        <v>145</v>
      </c>
      <c r="BK407" s="45" t="s">
        <v>145</v>
      </c>
      <c r="BM407" s="48">
        <v>0</v>
      </c>
      <c r="BP407" s="48">
        <v>0</v>
      </c>
      <c r="BQ407" s="45" t="s">
        <v>1</v>
      </c>
      <c r="BR407" s="45" t="s">
        <v>580</v>
      </c>
      <c r="BS407" s="45" t="s">
        <v>1790</v>
      </c>
      <c r="BT407" s="45" t="s">
        <v>1256</v>
      </c>
      <c r="BU407" s="45" t="s">
        <v>197</v>
      </c>
      <c r="BW407" s="48">
        <v>0</v>
      </c>
    </row>
    <row r="408" spans="1:75" x14ac:dyDescent="0.3">
      <c r="A408" s="45" t="s">
        <v>517</v>
      </c>
      <c r="B408" s="45" t="s">
        <v>1649</v>
      </c>
      <c r="C408" s="45" t="s">
        <v>1107</v>
      </c>
      <c r="D408" s="45" t="s">
        <v>82</v>
      </c>
      <c r="E408" s="45" t="s">
        <v>2</v>
      </c>
      <c r="F408" s="45"/>
      <c r="H408" s="1">
        <v>1000000</v>
      </c>
      <c r="I408" s="2" t="s">
        <v>2</v>
      </c>
      <c r="J408" s="2" t="s">
        <v>672</v>
      </c>
      <c r="K408" s="2" t="s">
        <v>1029</v>
      </c>
      <c r="L408" s="45" t="s">
        <v>1218</v>
      </c>
      <c r="M408" s="2" t="s">
        <v>205</v>
      </c>
      <c r="O408" s="48">
        <v>14728.69</v>
      </c>
      <c r="R408" s="48">
        <v>0</v>
      </c>
      <c r="S408" s="45" t="s">
        <v>2</v>
      </c>
      <c r="T408" s="45" t="s">
        <v>646</v>
      </c>
      <c r="U408" s="45" t="s">
        <v>994</v>
      </c>
      <c r="V408" s="45" t="s">
        <v>1195</v>
      </c>
      <c r="W408" s="45" t="s">
        <v>74</v>
      </c>
      <c r="Y408" s="48">
        <v>0</v>
      </c>
      <c r="AB408" s="48">
        <v>0</v>
      </c>
      <c r="AC408" s="45" t="s">
        <v>2</v>
      </c>
      <c r="AD408" s="45" t="s">
        <v>1407</v>
      </c>
      <c r="AE408" s="45" t="s">
        <v>957</v>
      </c>
      <c r="AF408" s="45" t="s">
        <v>1122</v>
      </c>
      <c r="AG408" s="45" t="s">
        <v>68</v>
      </c>
      <c r="AI408" s="48">
        <v>0</v>
      </c>
      <c r="AL408" s="48">
        <v>382036</v>
      </c>
      <c r="AM408" s="45" t="s">
        <v>2</v>
      </c>
      <c r="AN408" s="45" t="s">
        <v>1399</v>
      </c>
      <c r="AO408" s="45" t="s">
        <v>1886</v>
      </c>
      <c r="AP408" s="45" t="s">
        <v>1173</v>
      </c>
      <c r="AQ408" s="45" t="s">
        <v>151</v>
      </c>
      <c r="AS408" s="48">
        <v>0</v>
      </c>
      <c r="AV408" s="48">
        <v>0</v>
      </c>
      <c r="AW408" s="45" t="s">
        <v>1</v>
      </c>
      <c r="AX408" s="45" t="s">
        <v>1381</v>
      </c>
      <c r="AY408" s="45" t="s">
        <v>1796</v>
      </c>
      <c r="AZ408" s="45" t="s">
        <v>2400</v>
      </c>
      <c r="BA408" s="45" t="s">
        <v>268</v>
      </c>
      <c r="BC408" s="48">
        <v>0</v>
      </c>
      <c r="BF408" s="48">
        <v>0</v>
      </c>
      <c r="BG408" s="45" t="s">
        <v>1</v>
      </c>
      <c r="BH408" s="45" t="s">
        <v>1386</v>
      </c>
      <c r="BI408" s="45" t="s">
        <v>1810</v>
      </c>
      <c r="BJ408" s="45" t="s">
        <v>2403</v>
      </c>
      <c r="BK408" s="45" t="s">
        <v>334</v>
      </c>
      <c r="BM408" s="48">
        <v>0</v>
      </c>
      <c r="BP408" s="48">
        <v>6492873.8600000003</v>
      </c>
      <c r="BQ408" s="45" t="s">
        <v>2</v>
      </c>
      <c r="BR408" s="45" t="s">
        <v>580</v>
      </c>
      <c r="BS408" s="45" t="s">
        <v>1792</v>
      </c>
      <c r="BT408" s="45" t="s">
        <v>1155</v>
      </c>
      <c r="BU408" s="45" t="s">
        <v>267</v>
      </c>
      <c r="BW408" s="48">
        <v>0</v>
      </c>
    </row>
    <row r="409" spans="1:75" x14ac:dyDescent="0.3">
      <c r="A409" s="45" t="s">
        <v>517</v>
      </c>
      <c r="B409" s="45" t="s">
        <v>1645</v>
      </c>
      <c r="C409" s="45" t="s">
        <v>2135</v>
      </c>
      <c r="D409" s="45" t="s">
        <v>317</v>
      </c>
      <c r="E409" s="45" t="s">
        <v>2</v>
      </c>
      <c r="F409" s="45"/>
      <c r="H409" s="1">
        <v>3000000</v>
      </c>
      <c r="I409" s="2" t="s">
        <v>4</v>
      </c>
      <c r="J409" s="2" t="s">
        <v>673</v>
      </c>
      <c r="K409" s="2" t="s">
        <v>1030</v>
      </c>
      <c r="L409" s="45" t="s">
        <v>1219</v>
      </c>
      <c r="M409" s="2" t="s">
        <v>206</v>
      </c>
      <c r="O409" s="48">
        <v>0</v>
      </c>
      <c r="R409" s="48">
        <v>0</v>
      </c>
      <c r="S409" s="45" t="s">
        <v>2</v>
      </c>
      <c r="T409" s="45" t="s">
        <v>647</v>
      </c>
      <c r="U409" s="45" t="s">
        <v>995</v>
      </c>
      <c r="V409" s="45" t="s">
        <v>1196</v>
      </c>
      <c r="W409" s="45" t="s">
        <v>196</v>
      </c>
      <c r="Y409" s="48">
        <v>0</v>
      </c>
      <c r="AB409" s="48">
        <v>0</v>
      </c>
      <c r="AC409" s="45" t="s">
        <v>2</v>
      </c>
      <c r="AD409" s="45" t="s">
        <v>1407</v>
      </c>
      <c r="AE409" s="45" t="s">
        <v>958</v>
      </c>
      <c r="AF409" s="45" t="s">
        <v>1100</v>
      </c>
      <c r="AG409" s="45" t="s">
        <v>176</v>
      </c>
      <c r="AI409" s="48">
        <v>0</v>
      </c>
      <c r="AL409" s="48">
        <v>400000</v>
      </c>
      <c r="AM409" s="45" t="s">
        <v>2</v>
      </c>
      <c r="AN409" s="45" t="s">
        <v>1399</v>
      </c>
      <c r="AO409" s="45" t="s">
        <v>941</v>
      </c>
      <c r="AP409" s="45" t="s">
        <v>1122</v>
      </c>
      <c r="AQ409" s="45" t="s">
        <v>164</v>
      </c>
      <c r="AS409" s="48">
        <v>0</v>
      </c>
      <c r="AV409" s="48">
        <v>0</v>
      </c>
      <c r="AW409" s="45" t="s">
        <v>1</v>
      </c>
      <c r="AX409" s="45" t="s">
        <v>1381</v>
      </c>
      <c r="AY409" s="45" t="s">
        <v>2562</v>
      </c>
      <c r="AZ409" s="45" t="s">
        <v>145</v>
      </c>
      <c r="BA409" s="45" t="s">
        <v>145</v>
      </c>
      <c r="BC409" s="48">
        <v>0</v>
      </c>
      <c r="BF409" s="48">
        <v>428304</v>
      </c>
      <c r="BG409" s="45" t="s">
        <v>1</v>
      </c>
      <c r="BH409" s="45" t="s">
        <v>2642</v>
      </c>
      <c r="BI409" s="45" t="s">
        <v>2780</v>
      </c>
      <c r="BJ409" s="45" t="s">
        <v>2610</v>
      </c>
      <c r="BK409" s="45" t="s">
        <v>127</v>
      </c>
      <c r="BM409" s="48">
        <v>0</v>
      </c>
      <c r="BP409" s="48">
        <v>0</v>
      </c>
      <c r="BQ409" s="45" t="s">
        <v>1</v>
      </c>
      <c r="BR409" s="45" t="s">
        <v>580</v>
      </c>
      <c r="BS409" s="45" t="s">
        <v>1787</v>
      </c>
      <c r="BT409" s="45" t="s">
        <v>1256</v>
      </c>
      <c r="BU409" s="45" t="s">
        <v>266</v>
      </c>
      <c r="BW409" s="48">
        <v>0</v>
      </c>
    </row>
    <row r="410" spans="1:75" x14ac:dyDescent="0.3">
      <c r="A410" s="45" t="s">
        <v>517</v>
      </c>
      <c r="B410" s="45" t="s">
        <v>794</v>
      </c>
      <c r="C410" s="45" t="s">
        <v>2135</v>
      </c>
      <c r="D410" s="45" t="s">
        <v>81</v>
      </c>
      <c r="E410" s="45" t="s">
        <v>2</v>
      </c>
      <c r="F410" s="45"/>
      <c r="H410" s="1">
        <v>21000000</v>
      </c>
      <c r="I410" s="2" t="s">
        <v>2</v>
      </c>
      <c r="J410" s="2" t="s">
        <v>674</v>
      </c>
      <c r="K410" s="2" t="s">
        <v>1031</v>
      </c>
      <c r="L410" s="45" t="s">
        <v>1220</v>
      </c>
      <c r="M410" s="2" t="s">
        <v>207</v>
      </c>
      <c r="O410" s="48">
        <v>0</v>
      </c>
      <c r="R410" s="48">
        <v>0</v>
      </c>
      <c r="S410" s="45" t="s">
        <v>2</v>
      </c>
      <c r="T410" s="45" t="s">
        <v>648</v>
      </c>
      <c r="U410" s="45" t="s">
        <v>996</v>
      </c>
      <c r="V410" s="45" t="s">
        <v>1161</v>
      </c>
      <c r="W410" s="45" t="s">
        <v>197</v>
      </c>
      <c r="Y410" s="48">
        <v>0</v>
      </c>
      <c r="AB410" s="48">
        <v>50000</v>
      </c>
      <c r="AC410" s="45" t="s">
        <v>2</v>
      </c>
      <c r="AD410" s="45" t="s">
        <v>1407</v>
      </c>
      <c r="AE410" s="45" t="s">
        <v>959</v>
      </c>
      <c r="AF410" s="45" t="s">
        <v>1181</v>
      </c>
      <c r="AG410" s="45" t="s">
        <v>179</v>
      </c>
      <c r="AI410" s="48">
        <v>0</v>
      </c>
      <c r="AL410" s="48">
        <v>500000</v>
      </c>
      <c r="AM410" s="45" t="s">
        <v>2</v>
      </c>
      <c r="AN410" s="45" t="s">
        <v>1399</v>
      </c>
      <c r="AO410" s="45" t="s">
        <v>1881</v>
      </c>
      <c r="AP410" s="45" t="s">
        <v>2705</v>
      </c>
      <c r="AQ410" s="45" t="s">
        <v>151</v>
      </c>
      <c r="AS410" s="48">
        <v>0</v>
      </c>
      <c r="AV410" s="48">
        <v>8500000</v>
      </c>
      <c r="AW410" s="45" t="s">
        <v>2</v>
      </c>
      <c r="AX410" s="45" t="s">
        <v>1382</v>
      </c>
      <c r="AY410" s="45" t="s">
        <v>898</v>
      </c>
      <c r="AZ410" s="45" t="s">
        <v>1158</v>
      </c>
      <c r="BA410" s="45" t="s">
        <v>138</v>
      </c>
      <c r="BC410" s="48">
        <v>0</v>
      </c>
      <c r="BF410" s="48">
        <v>500000</v>
      </c>
      <c r="BG410" s="45" t="s">
        <v>3</v>
      </c>
      <c r="BH410" s="45" t="s">
        <v>2643</v>
      </c>
      <c r="BI410" s="45" t="s">
        <v>1816</v>
      </c>
      <c r="BJ410" s="45" t="s">
        <v>2195</v>
      </c>
      <c r="BK410" s="45" t="s">
        <v>149</v>
      </c>
      <c r="BM410" s="48">
        <v>0</v>
      </c>
      <c r="BP410" s="48">
        <v>0</v>
      </c>
      <c r="BQ410" s="45" t="s">
        <v>1</v>
      </c>
      <c r="BR410" s="45" t="s">
        <v>580</v>
      </c>
      <c r="BS410" s="45" t="s">
        <v>1788</v>
      </c>
      <c r="BT410" s="45" t="s">
        <v>1256</v>
      </c>
      <c r="BU410" s="45" t="s">
        <v>267</v>
      </c>
      <c r="BW410" s="48">
        <v>0</v>
      </c>
    </row>
    <row r="411" spans="1:75" x14ac:dyDescent="0.3">
      <c r="A411" s="45" t="s">
        <v>1329</v>
      </c>
      <c r="B411" s="45" t="s">
        <v>1650</v>
      </c>
      <c r="C411" s="45" t="s">
        <v>2370</v>
      </c>
      <c r="D411" s="45" t="s">
        <v>83</v>
      </c>
      <c r="E411" s="45" t="s">
        <v>1</v>
      </c>
      <c r="F411" s="45"/>
      <c r="H411" s="1">
        <v>2468476</v>
      </c>
      <c r="I411" s="2" t="s">
        <v>2</v>
      </c>
      <c r="J411" s="2" t="s">
        <v>674</v>
      </c>
      <c r="K411" s="2" t="s">
        <v>1032</v>
      </c>
      <c r="L411" s="45" t="s">
        <v>1220</v>
      </c>
      <c r="M411" s="2" t="s">
        <v>208</v>
      </c>
      <c r="O411" s="48">
        <v>0</v>
      </c>
      <c r="R411" s="48">
        <v>4000000</v>
      </c>
      <c r="S411" s="45" t="s">
        <v>2</v>
      </c>
      <c r="T411" s="45" t="s">
        <v>649</v>
      </c>
      <c r="U411" s="45" t="s">
        <v>997</v>
      </c>
      <c r="V411" s="45" t="s">
        <v>1197</v>
      </c>
      <c r="W411" s="45" t="s">
        <v>198</v>
      </c>
      <c r="Y411" s="48">
        <v>0</v>
      </c>
      <c r="AB411" s="48">
        <v>100000</v>
      </c>
      <c r="AC411" s="45" t="s">
        <v>1</v>
      </c>
      <c r="AD411" s="45" t="s">
        <v>2511</v>
      </c>
      <c r="AE411" s="45" t="s">
        <v>963</v>
      </c>
      <c r="AF411" s="45" t="s">
        <v>1263</v>
      </c>
      <c r="AG411" s="45" t="s">
        <v>179</v>
      </c>
      <c r="AI411" s="48">
        <v>126883.69</v>
      </c>
      <c r="AL411" s="48">
        <v>344003</v>
      </c>
      <c r="AM411" s="45" t="s">
        <v>1</v>
      </c>
      <c r="AN411" s="45" t="s">
        <v>610</v>
      </c>
      <c r="AO411" s="45" t="s">
        <v>942</v>
      </c>
      <c r="AP411" s="45" t="s">
        <v>2613</v>
      </c>
      <c r="AQ411" s="45" t="s">
        <v>165</v>
      </c>
      <c r="AS411" s="48">
        <v>2395734.23</v>
      </c>
      <c r="AV411" s="48">
        <v>461759</v>
      </c>
      <c r="AW411" s="45" t="s">
        <v>1</v>
      </c>
      <c r="AX411" s="45" t="s">
        <v>1383</v>
      </c>
      <c r="AY411" s="45" t="s">
        <v>2563</v>
      </c>
      <c r="AZ411" s="45" t="s">
        <v>1260</v>
      </c>
      <c r="BA411" s="45" t="s">
        <v>148</v>
      </c>
      <c r="BC411" s="48">
        <v>0</v>
      </c>
      <c r="BF411" s="48">
        <v>0</v>
      </c>
      <c r="BG411" s="45" t="s">
        <v>2</v>
      </c>
      <c r="BH411" s="45" t="s">
        <v>2643</v>
      </c>
      <c r="BI411" s="45" t="s">
        <v>1819</v>
      </c>
      <c r="BJ411" s="45" t="s">
        <v>2197</v>
      </c>
      <c r="BK411" s="45" t="s">
        <v>149</v>
      </c>
      <c r="BM411" s="48">
        <v>593225.53</v>
      </c>
      <c r="BP411" s="48">
        <v>0</v>
      </c>
      <c r="BQ411" s="45" t="s">
        <v>1</v>
      </c>
      <c r="BR411" s="45" t="s">
        <v>580</v>
      </c>
      <c r="BS411" s="45" t="s">
        <v>1789</v>
      </c>
      <c r="BT411" s="45" t="s">
        <v>1256</v>
      </c>
      <c r="BU411" s="45" t="s">
        <v>133</v>
      </c>
      <c r="BW411" s="48">
        <v>55009.31</v>
      </c>
    </row>
    <row r="412" spans="1:75" x14ac:dyDescent="0.3">
      <c r="A412" s="45" t="s">
        <v>1329</v>
      </c>
      <c r="B412" s="45" t="s">
        <v>1650</v>
      </c>
      <c r="C412" s="45" t="s">
        <v>2371</v>
      </c>
      <c r="D412" s="45" t="s">
        <v>83</v>
      </c>
      <c r="E412" s="45" t="s">
        <v>1</v>
      </c>
      <c r="F412" s="45"/>
      <c r="H412" s="1">
        <v>0</v>
      </c>
      <c r="I412" s="2" t="s">
        <v>2</v>
      </c>
      <c r="J412" s="2" t="s">
        <v>674</v>
      </c>
      <c r="K412" s="2" t="s">
        <v>1033</v>
      </c>
      <c r="L412" s="45" t="s">
        <v>1221</v>
      </c>
      <c r="M412" s="2" t="s">
        <v>207</v>
      </c>
      <c r="O412" s="48">
        <v>0</v>
      </c>
      <c r="R412" s="48">
        <v>11500000</v>
      </c>
      <c r="S412" s="45" t="s">
        <v>2</v>
      </c>
      <c r="T412" s="45" t="s">
        <v>649</v>
      </c>
      <c r="U412" s="45" t="s">
        <v>998</v>
      </c>
      <c r="V412" s="45" t="s">
        <v>1198</v>
      </c>
      <c r="W412" s="45" t="s">
        <v>176</v>
      </c>
      <c r="Y412" s="48">
        <v>0</v>
      </c>
      <c r="AB412" s="48">
        <v>350000</v>
      </c>
      <c r="AC412" s="45" t="s">
        <v>2</v>
      </c>
      <c r="AD412" s="45" t="s">
        <v>2511</v>
      </c>
      <c r="AE412" s="45" t="s">
        <v>963</v>
      </c>
      <c r="AF412" s="45" t="s">
        <v>1184</v>
      </c>
      <c r="AG412" s="45" t="s">
        <v>180</v>
      </c>
      <c r="AI412" s="48">
        <v>0</v>
      </c>
      <c r="AL412" s="48">
        <v>0</v>
      </c>
      <c r="AM412" s="45" t="s">
        <v>2</v>
      </c>
      <c r="AN412" s="45" t="s">
        <v>610</v>
      </c>
      <c r="AO412" s="45" t="s">
        <v>942</v>
      </c>
      <c r="AP412" s="45" t="s">
        <v>1174</v>
      </c>
      <c r="AQ412" s="45" t="s">
        <v>165</v>
      </c>
      <c r="AS412" s="48">
        <v>655579.31000000006</v>
      </c>
      <c r="AV412" s="48">
        <v>1500000</v>
      </c>
      <c r="AW412" s="45" t="s">
        <v>4</v>
      </c>
      <c r="AX412" s="45" t="s">
        <v>1383</v>
      </c>
      <c r="AY412" s="45" t="s">
        <v>2565</v>
      </c>
      <c r="AZ412" s="45" t="s">
        <v>2609</v>
      </c>
      <c r="BA412" s="45" t="s">
        <v>270</v>
      </c>
      <c r="BC412" s="48">
        <v>1569914.75</v>
      </c>
      <c r="BF412" s="48">
        <v>0</v>
      </c>
      <c r="BG412" s="45" t="s">
        <v>2</v>
      </c>
      <c r="BH412" s="45" t="s">
        <v>2643</v>
      </c>
      <c r="BI412" s="45" t="s">
        <v>1820</v>
      </c>
      <c r="BJ412" s="45" t="s">
        <v>2198</v>
      </c>
      <c r="BK412" s="45" t="s">
        <v>55</v>
      </c>
      <c r="BM412" s="48">
        <v>1415694.98</v>
      </c>
      <c r="BP412" s="48">
        <v>0</v>
      </c>
      <c r="BQ412" s="45" t="s">
        <v>4</v>
      </c>
      <c r="BR412" s="45" t="s">
        <v>580</v>
      </c>
      <c r="BS412" s="45" t="s">
        <v>1793</v>
      </c>
      <c r="BT412" s="45" t="s">
        <v>1132</v>
      </c>
      <c r="BU412" s="45" t="s">
        <v>84</v>
      </c>
      <c r="BW412" s="48">
        <v>1317704.92</v>
      </c>
    </row>
    <row r="413" spans="1:75" x14ac:dyDescent="0.3">
      <c r="A413" s="45" t="s">
        <v>1329</v>
      </c>
      <c r="B413" s="45" t="s">
        <v>1651</v>
      </c>
      <c r="C413" s="45" t="s">
        <v>2135</v>
      </c>
      <c r="D413" s="45" t="s">
        <v>83</v>
      </c>
      <c r="E413" s="45" t="s">
        <v>2</v>
      </c>
      <c r="F413" s="45"/>
      <c r="H413" s="1">
        <v>70208</v>
      </c>
      <c r="I413" s="2" t="s">
        <v>2</v>
      </c>
      <c r="J413" s="2" t="s">
        <v>675</v>
      </c>
      <c r="K413" s="2" t="s">
        <v>1034</v>
      </c>
      <c r="L413" s="45" t="s">
        <v>1222</v>
      </c>
      <c r="M413" s="2" t="s">
        <v>209</v>
      </c>
      <c r="O413" s="48">
        <v>0</v>
      </c>
      <c r="R413" s="48">
        <v>1000000</v>
      </c>
      <c r="S413" s="45" t="s">
        <v>2</v>
      </c>
      <c r="T413" s="45" t="s">
        <v>649</v>
      </c>
      <c r="U413" s="45" t="s">
        <v>999</v>
      </c>
      <c r="V413" s="45" t="s">
        <v>1198</v>
      </c>
      <c r="W413" s="45" t="s">
        <v>47</v>
      </c>
      <c r="Y413" s="48">
        <v>0</v>
      </c>
      <c r="AB413" s="48">
        <v>1170355</v>
      </c>
      <c r="AC413" s="45" t="s">
        <v>3</v>
      </c>
      <c r="AD413" s="45" t="s">
        <v>625</v>
      </c>
      <c r="AE413" s="45" t="s">
        <v>964</v>
      </c>
      <c r="AF413" s="45" t="s">
        <v>1185</v>
      </c>
      <c r="AG413" s="45" t="s">
        <v>181</v>
      </c>
      <c r="AI413" s="48">
        <v>0</v>
      </c>
      <c r="AL413" s="48">
        <v>0</v>
      </c>
      <c r="AM413" s="45" t="s">
        <v>2</v>
      </c>
      <c r="AN413" s="45" t="s">
        <v>611</v>
      </c>
      <c r="AO413" s="45" t="s">
        <v>943</v>
      </c>
      <c r="AP413" s="45" t="s">
        <v>1175</v>
      </c>
      <c r="AQ413" s="45" t="s">
        <v>166</v>
      </c>
      <c r="AS413" s="48">
        <v>0</v>
      </c>
      <c r="AV413" s="48">
        <v>0</v>
      </c>
      <c r="AW413" s="45" t="s">
        <v>1</v>
      </c>
      <c r="AX413" s="45" t="s">
        <v>1383</v>
      </c>
      <c r="AY413" s="45" t="s">
        <v>2564</v>
      </c>
      <c r="AZ413" s="45" t="s">
        <v>2401</v>
      </c>
      <c r="BA413" s="45" t="s">
        <v>269</v>
      </c>
      <c r="BC413" s="48">
        <v>6.49</v>
      </c>
      <c r="BF413" s="48">
        <v>1000000</v>
      </c>
      <c r="BG413" s="45" t="s">
        <v>1</v>
      </c>
      <c r="BH413" s="45" t="s">
        <v>2643</v>
      </c>
      <c r="BI413" s="45" t="s">
        <v>1813</v>
      </c>
      <c r="BJ413" s="45" t="s">
        <v>2150</v>
      </c>
      <c r="BK413" s="45" t="s">
        <v>145</v>
      </c>
      <c r="BM413" s="48">
        <v>0</v>
      </c>
      <c r="BP413" s="48">
        <v>6851972.5199999996</v>
      </c>
      <c r="BQ413" s="45" t="s">
        <v>1</v>
      </c>
      <c r="BR413" s="45" t="s">
        <v>2506</v>
      </c>
      <c r="BS413" s="45" t="s">
        <v>1786</v>
      </c>
      <c r="BT413" s="45" t="s">
        <v>1256</v>
      </c>
      <c r="BU413" s="45" t="s">
        <v>265</v>
      </c>
      <c r="BW413" s="48">
        <v>0</v>
      </c>
    </row>
    <row r="414" spans="1:75" x14ac:dyDescent="0.3">
      <c r="A414" s="45" t="s">
        <v>1304</v>
      </c>
      <c r="B414" s="45" t="s">
        <v>1652</v>
      </c>
      <c r="C414" s="45" t="s">
        <v>2079</v>
      </c>
      <c r="D414" s="45" t="s">
        <v>145</v>
      </c>
      <c r="E414" s="45" t="s">
        <v>4</v>
      </c>
      <c r="F414" s="45"/>
      <c r="H414" s="1">
        <v>1042085</v>
      </c>
      <c r="I414" s="2" t="s">
        <v>2</v>
      </c>
      <c r="J414" s="2" t="s">
        <v>676</v>
      </c>
      <c r="K414" s="2" t="s">
        <v>1035</v>
      </c>
      <c r="L414" s="45" t="s">
        <v>1223</v>
      </c>
      <c r="M414" s="2" t="s">
        <v>210</v>
      </c>
      <c r="O414" s="48">
        <v>0</v>
      </c>
      <c r="R414" s="48">
        <v>0</v>
      </c>
      <c r="S414" s="45" t="s">
        <v>3</v>
      </c>
      <c r="T414" s="45" t="s">
        <v>649</v>
      </c>
      <c r="U414" s="45" t="s">
        <v>1000</v>
      </c>
      <c r="V414" s="45" t="s">
        <v>1047</v>
      </c>
      <c r="W414" s="45" t="s">
        <v>199</v>
      </c>
      <c r="Y414" s="48">
        <v>0</v>
      </c>
      <c r="AB414" s="48">
        <v>2000000</v>
      </c>
      <c r="AC414" s="45" t="s">
        <v>2</v>
      </c>
      <c r="AD414" s="45" t="s">
        <v>626</v>
      </c>
      <c r="AE414" s="45" t="s">
        <v>965</v>
      </c>
      <c r="AF414" s="45" t="s">
        <v>1186</v>
      </c>
      <c r="AG414" s="45" t="s">
        <v>179</v>
      </c>
      <c r="AI414" s="48">
        <v>0</v>
      </c>
      <c r="AL414" s="48">
        <v>1396829</v>
      </c>
      <c r="AM414" s="45" t="s">
        <v>2</v>
      </c>
      <c r="AN414" s="45" t="s">
        <v>612</v>
      </c>
      <c r="AO414" s="45" t="s">
        <v>944</v>
      </c>
      <c r="AP414" s="45" t="s">
        <v>1111</v>
      </c>
      <c r="AQ414" s="45" t="s">
        <v>167</v>
      </c>
      <c r="AS414" s="48">
        <v>0</v>
      </c>
      <c r="AV414" s="48">
        <v>0</v>
      </c>
      <c r="AW414" s="45" t="s">
        <v>1</v>
      </c>
      <c r="AX414" s="45" t="s">
        <v>1386</v>
      </c>
      <c r="AY414" s="45" t="s">
        <v>1810</v>
      </c>
      <c r="AZ414" s="45" t="s">
        <v>2403</v>
      </c>
      <c r="BA414" s="45" t="s">
        <v>334</v>
      </c>
      <c r="BC414" s="48">
        <v>0</v>
      </c>
      <c r="BF414" s="48">
        <v>0</v>
      </c>
      <c r="BG414" s="45" t="s">
        <v>1</v>
      </c>
      <c r="BH414" s="45" t="s">
        <v>2643</v>
      </c>
      <c r="BI414" s="45" t="s">
        <v>2782</v>
      </c>
      <c r="BJ414" s="45" t="s">
        <v>145</v>
      </c>
      <c r="BK414" s="45" t="s">
        <v>145</v>
      </c>
      <c r="BM414" s="48">
        <v>0</v>
      </c>
      <c r="BP414" s="48">
        <v>3499999.98</v>
      </c>
      <c r="BQ414" s="45" t="s">
        <v>2</v>
      </c>
      <c r="BR414" s="45" t="s">
        <v>2506</v>
      </c>
      <c r="BS414" s="45" t="s">
        <v>1791</v>
      </c>
      <c r="BT414" s="45" t="s">
        <v>1155</v>
      </c>
      <c r="BU414" s="45" t="s">
        <v>265</v>
      </c>
      <c r="BW414" s="48">
        <v>0</v>
      </c>
    </row>
    <row r="415" spans="1:75" x14ac:dyDescent="0.3">
      <c r="A415" s="45" t="s">
        <v>1304</v>
      </c>
      <c r="B415" s="45" t="s">
        <v>1653</v>
      </c>
      <c r="C415" s="45" t="s">
        <v>2108</v>
      </c>
      <c r="D415" s="45" t="s">
        <v>151</v>
      </c>
      <c r="E415" s="45" t="s">
        <v>4</v>
      </c>
      <c r="F415" s="45"/>
      <c r="H415" s="1">
        <v>705633</v>
      </c>
      <c r="I415" s="2" t="s">
        <v>2</v>
      </c>
      <c r="J415" s="2" t="s">
        <v>677</v>
      </c>
      <c r="K415" s="2" t="s">
        <v>1036</v>
      </c>
      <c r="L415" s="45" t="s">
        <v>1224</v>
      </c>
      <c r="M415" s="2" t="s">
        <v>211</v>
      </c>
      <c r="O415" s="49"/>
      <c r="R415" s="48">
        <v>0</v>
      </c>
      <c r="S415" s="45" t="s">
        <v>3</v>
      </c>
      <c r="T415" s="45" t="s">
        <v>649</v>
      </c>
      <c r="U415" s="45" t="s">
        <v>1001</v>
      </c>
      <c r="V415" s="45" t="s">
        <v>1047</v>
      </c>
      <c r="W415" s="45" t="s">
        <v>200</v>
      </c>
      <c r="Y415" s="49"/>
      <c r="AB415" s="48">
        <v>5000000</v>
      </c>
      <c r="AC415" s="45" t="s">
        <v>2</v>
      </c>
      <c r="AD415" s="45" t="s">
        <v>1410</v>
      </c>
      <c r="AE415" s="45" t="s">
        <v>1917</v>
      </c>
      <c r="AF415" s="45" t="s">
        <v>2227</v>
      </c>
      <c r="AG415" s="45" t="s">
        <v>145</v>
      </c>
      <c r="AI415" s="49"/>
      <c r="AL415" s="48">
        <v>3717313</v>
      </c>
      <c r="AM415" s="45" t="s">
        <v>2</v>
      </c>
      <c r="AN415" s="45" t="s">
        <v>613</v>
      </c>
      <c r="AO415" s="45" t="s">
        <v>945</v>
      </c>
      <c r="AP415" s="45" t="s">
        <v>1176</v>
      </c>
      <c r="AQ415" s="45" t="s">
        <v>156</v>
      </c>
      <c r="AS415" s="49"/>
      <c r="AV415" s="48">
        <v>0</v>
      </c>
      <c r="AW415" s="45" t="s">
        <v>2</v>
      </c>
      <c r="AX415" s="45" t="s">
        <v>2641</v>
      </c>
      <c r="AY415" s="45" t="s">
        <v>910</v>
      </c>
      <c r="AZ415" s="45" t="s">
        <v>1163</v>
      </c>
      <c r="BA415" s="45" t="s">
        <v>146</v>
      </c>
      <c r="BC415" s="49"/>
      <c r="BF415" s="48">
        <v>0</v>
      </c>
      <c r="BG415" s="45" t="s">
        <v>1</v>
      </c>
      <c r="BH415" s="45" t="s">
        <v>2643</v>
      </c>
      <c r="BI415" s="45" t="s">
        <v>2883</v>
      </c>
      <c r="BJ415" s="45" t="s">
        <v>145</v>
      </c>
      <c r="BK415" s="45" t="s">
        <v>145</v>
      </c>
      <c r="BM415" s="49"/>
      <c r="BP415" s="48">
        <v>2537042.34</v>
      </c>
      <c r="BQ415" s="45" t="s">
        <v>1</v>
      </c>
      <c r="BR415" s="45" t="s">
        <v>2637</v>
      </c>
      <c r="BS415" s="45" t="s">
        <v>2924</v>
      </c>
      <c r="BT415" s="45" t="s">
        <v>2390</v>
      </c>
      <c r="BU415" s="45" t="s">
        <v>231</v>
      </c>
      <c r="BW415" s="49"/>
    </row>
    <row r="416" spans="1:75" x14ac:dyDescent="0.3">
      <c r="A416" s="45" t="s">
        <v>1304</v>
      </c>
      <c r="B416" s="45" t="s">
        <v>1654</v>
      </c>
      <c r="C416" s="45" t="s">
        <v>2108</v>
      </c>
      <c r="D416" s="45" t="s">
        <v>154</v>
      </c>
      <c r="E416" s="45" t="s">
        <v>4</v>
      </c>
      <c r="F416" s="45"/>
      <c r="H416" s="1">
        <v>0</v>
      </c>
      <c r="I416" s="2" t="s">
        <v>2</v>
      </c>
      <c r="J416" s="2" t="s">
        <v>678</v>
      </c>
      <c r="K416" s="2" t="s">
        <v>1037</v>
      </c>
      <c r="L416" s="45" t="s">
        <v>1073</v>
      </c>
      <c r="M416" s="2" t="s">
        <v>212</v>
      </c>
      <c r="O416" s="49"/>
      <c r="R416" s="48">
        <v>0</v>
      </c>
      <c r="S416" s="45" t="s">
        <v>3</v>
      </c>
      <c r="T416" s="45" t="s">
        <v>649</v>
      </c>
      <c r="U416" s="45" t="s">
        <v>1002</v>
      </c>
      <c r="V416" s="45" t="s">
        <v>1199</v>
      </c>
      <c r="W416" s="45" t="s">
        <v>199</v>
      </c>
      <c r="Y416" s="49"/>
      <c r="AB416" s="48">
        <v>2000000</v>
      </c>
      <c r="AC416" s="45" t="s">
        <v>2</v>
      </c>
      <c r="AD416" s="45" t="s">
        <v>2436</v>
      </c>
      <c r="AE416" s="45" t="s">
        <v>2462</v>
      </c>
      <c r="AF416" s="45" t="s">
        <v>2474</v>
      </c>
      <c r="AG416" s="45" t="s">
        <v>184</v>
      </c>
      <c r="AI416" s="49"/>
      <c r="AL416" s="48">
        <v>3044166</v>
      </c>
      <c r="AM416" s="45" t="s">
        <v>2</v>
      </c>
      <c r="AN416" s="45" t="s">
        <v>613</v>
      </c>
      <c r="AO416" s="45" t="s">
        <v>2685</v>
      </c>
      <c r="AP416" s="45" t="s">
        <v>2216</v>
      </c>
      <c r="AQ416" s="45" t="s">
        <v>156</v>
      </c>
      <c r="AS416" s="49"/>
      <c r="AV416" s="48">
        <v>428304</v>
      </c>
      <c r="AW416" s="45" t="s">
        <v>1</v>
      </c>
      <c r="AX416" s="45" t="s">
        <v>2642</v>
      </c>
      <c r="AY416" s="45" t="s">
        <v>2780</v>
      </c>
      <c r="AZ416" s="45" t="s">
        <v>2610</v>
      </c>
      <c r="BA416" s="45" t="s">
        <v>127</v>
      </c>
      <c r="BC416" s="49"/>
      <c r="BF416" s="48">
        <v>50450</v>
      </c>
      <c r="BG416" s="45" t="s">
        <v>2</v>
      </c>
      <c r="BH416" s="45" t="s">
        <v>2645</v>
      </c>
      <c r="BI416" s="45" t="s">
        <v>2884</v>
      </c>
      <c r="BJ416" s="45" t="s">
        <v>1167</v>
      </c>
      <c r="BK416" s="45" t="s">
        <v>170</v>
      </c>
      <c r="BM416" s="49"/>
      <c r="BP416" s="48">
        <v>6576281</v>
      </c>
      <c r="BQ416" s="45" t="s">
        <v>1</v>
      </c>
      <c r="BR416" s="45" t="s">
        <v>2637</v>
      </c>
      <c r="BS416" s="45" t="s">
        <v>2924</v>
      </c>
      <c r="BT416" s="45" t="s">
        <v>2393</v>
      </c>
      <c r="BU416" s="45" t="s">
        <v>231</v>
      </c>
      <c r="BW416" s="49"/>
    </row>
    <row r="417" spans="1:75" ht="28.8" x14ac:dyDescent="0.3">
      <c r="A417" s="45" t="s">
        <v>1304</v>
      </c>
      <c r="B417" s="45" t="s">
        <v>1655</v>
      </c>
      <c r="C417" s="45" t="s">
        <v>2109</v>
      </c>
      <c r="D417" s="45" t="s">
        <v>151</v>
      </c>
      <c r="E417" s="45" t="s">
        <v>4</v>
      </c>
      <c r="F417" s="45"/>
      <c r="H417" s="1">
        <v>5553720</v>
      </c>
      <c r="I417" s="2" t="s">
        <v>2</v>
      </c>
      <c r="J417" s="2" t="s">
        <v>679</v>
      </c>
      <c r="K417" s="2" t="s">
        <v>1038</v>
      </c>
      <c r="L417" s="45" t="s">
        <v>1225</v>
      </c>
      <c r="M417" s="2" t="s">
        <v>212</v>
      </c>
      <c r="O417" s="49"/>
      <c r="R417" s="48">
        <v>1000000</v>
      </c>
      <c r="S417" s="45" t="s">
        <v>2</v>
      </c>
      <c r="T417" s="45" t="s">
        <v>2440</v>
      </c>
      <c r="U417" s="45" t="s">
        <v>2467</v>
      </c>
      <c r="V417" s="45" t="s">
        <v>145</v>
      </c>
      <c r="W417" s="45" t="s">
        <v>145</v>
      </c>
      <c r="Y417" s="49"/>
      <c r="AB417" s="48">
        <v>2000000</v>
      </c>
      <c r="AC417" s="45" t="s">
        <v>2</v>
      </c>
      <c r="AD417" s="45" t="s">
        <v>2512</v>
      </c>
      <c r="AE417" s="45" t="s">
        <v>968</v>
      </c>
      <c r="AF417" s="45" t="s">
        <v>1187</v>
      </c>
      <c r="AG417" s="45" t="s">
        <v>274</v>
      </c>
      <c r="AI417" s="49"/>
      <c r="AL417" s="48">
        <v>0</v>
      </c>
      <c r="AM417" s="45" t="s">
        <v>1</v>
      </c>
      <c r="AN417" s="45" t="s">
        <v>613</v>
      </c>
      <c r="AO417" s="45" t="s">
        <v>945</v>
      </c>
      <c r="AP417" s="45" t="s">
        <v>2407</v>
      </c>
      <c r="AQ417" s="45" t="s">
        <v>156</v>
      </c>
      <c r="AS417" s="49"/>
      <c r="AV417" s="48">
        <v>500000</v>
      </c>
      <c r="AW417" s="45" t="s">
        <v>3</v>
      </c>
      <c r="AX417" s="45" t="s">
        <v>2643</v>
      </c>
      <c r="AY417" s="45" t="s">
        <v>1816</v>
      </c>
      <c r="AZ417" s="45" t="s">
        <v>2195</v>
      </c>
      <c r="BA417" s="45" t="s">
        <v>149</v>
      </c>
      <c r="BC417" s="49"/>
      <c r="BF417" s="48">
        <v>0</v>
      </c>
      <c r="BG417" s="45" t="s">
        <v>2</v>
      </c>
      <c r="BH417" s="45" t="s">
        <v>2645</v>
      </c>
      <c r="BI417" s="45" t="s">
        <v>918</v>
      </c>
      <c r="BJ417" s="45" t="s">
        <v>1167</v>
      </c>
      <c r="BK417" s="45" t="s">
        <v>153</v>
      </c>
      <c r="BM417" s="49"/>
      <c r="BP417" s="48">
        <v>1750000</v>
      </c>
      <c r="BQ417" s="45" t="s">
        <v>2</v>
      </c>
      <c r="BR417" s="45" t="s">
        <v>2637</v>
      </c>
      <c r="BS417" s="45" t="s">
        <v>2924</v>
      </c>
      <c r="BT417" s="45" t="s">
        <v>2157</v>
      </c>
      <c r="BU417" s="45" t="s">
        <v>231</v>
      </c>
      <c r="BW417" s="49"/>
    </row>
    <row r="418" spans="1:75" x14ac:dyDescent="0.3">
      <c r="A418" s="45" t="s">
        <v>1330</v>
      </c>
      <c r="B418" s="45" t="s">
        <v>797</v>
      </c>
      <c r="C418" s="45" t="s">
        <v>2370</v>
      </c>
      <c r="D418" s="45" t="s">
        <v>319</v>
      </c>
      <c r="E418" s="45" t="s">
        <v>1</v>
      </c>
      <c r="F418" s="45"/>
      <c r="H418" s="1">
        <v>0</v>
      </c>
      <c r="I418" s="2" t="s">
        <v>1</v>
      </c>
      <c r="J418" s="2" t="s">
        <v>679</v>
      </c>
      <c r="K418" s="2" t="s">
        <v>1039</v>
      </c>
      <c r="L418" s="45" t="s">
        <v>1268</v>
      </c>
      <c r="M418" s="2" t="s">
        <v>212</v>
      </c>
      <c r="O418" s="48">
        <v>429644.65</v>
      </c>
      <c r="R418" s="48">
        <v>250000</v>
      </c>
      <c r="S418" s="45" t="s">
        <v>1</v>
      </c>
      <c r="T418" s="45" t="s">
        <v>2441</v>
      </c>
      <c r="U418" s="45" t="s">
        <v>2468</v>
      </c>
      <c r="V418" s="45" t="s">
        <v>2363</v>
      </c>
      <c r="W418" s="45" t="s">
        <v>145</v>
      </c>
      <c r="Y418" s="48">
        <v>153909.91</v>
      </c>
      <c r="AB418" s="48">
        <v>1500000</v>
      </c>
      <c r="AC418" s="45" t="s">
        <v>1</v>
      </c>
      <c r="AD418" s="45" t="s">
        <v>2513</v>
      </c>
      <c r="AE418" s="45" t="s">
        <v>2577</v>
      </c>
      <c r="AF418" s="45" t="s">
        <v>2363</v>
      </c>
      <c r="AG418" s="45" t="s">
        <v>145</v>
      </c>
      <c r="AI418" s="48">
        <v>18846.580000000002</v>
      </c>
      <c r="AL418" s="48">
        <v>0</v>
      </c>
      <c r="AM418" s="45" t="s">
        <v>2</v>
      </c>
      <c r="AN418" s="45" t="s">
        <v>613</v>
      </c>
      <c r="AO418" s="45" t="s">
        <v>2686</v>
      </c>
      <c r="AP418" s="45" t="s">
        <v>1174</v>
      </c>
      <c r="AQ418" s="45" t="s">
        <v>151</v>
      </c>
      <c r="AS418" s="48">
        <v>971899.38</v>
      </c>
      <c r="AV418" s="48">
        <v>0</v>
      </c>
      <c r="AW418" s="45" t="s">
        <v>2</v>
      </c>
      <c r="AX418" s="45" t="s">
        <v>2643</v>
      </c>
      <c r="AY418" s="45" t="s">
        <v>1819</v>
      </c>
      <c r="AZ418" s="45" t="s">
        <v>2197</v>
      </c>
      <c r="BA418" s="45" t="s">
        <v>149</v>
      </c>
      <c r="BC418" s="48">
        <v>1848316.47</v>
      </c>
      <c r="BF418" s="48">
        <v>20000000</v>
      </c>
      <c r="BG418" s="45" t="s">
        <v>4</v>
      </c>
      <c r="BH418" s="45" t="s">
        <v>2840</v>
      </c>
      <c r="BI418" s="45" t="s">
        <v>2885</v>
      </c>
      <c r="BJ418" s="45" t="s">
        <v>145</v>
      </c>
      <c r="BK418" s="45" t="s">
        <v>145</v>
      </c>
      <c r="BM418" s="48">
        <v>1713065.01</v>
      </c>
      <c r="BP418" s="48">
        <v>3584.81</v>
      </c>
      <c r="BQ418" s="45" t="s">
        <v>2</v>
      </c>
      <c r="BR418" s="45" t="s">
        <v>1380</v>
      </c>
      <c r="BS418" s="45" t="s">
        <v>1794</v>
      </c>
      <c r="BT418" s="45" t="s">
        <v>2182</v>
      </c>
      <c r="BU418" s="45" t="s">
        <v>137</v>
      </c>
      <c r="BW418" s="48">
        <v>2881566.08</v>
      </c>
    </row>
    <row r="419" spans="1:75" x14ac:dyDescent="0.3">
      <c r="A419" s="45" t="s">
        <v>1330</v>
      </c>
      <c r="B419" s="45" t="s">
        <v>797</v>
      </c>
      <c r="C419" s="45" t="s">
        <v>2371</v>
      </c>
      <c r="D419" s="45" t="s">
        <v>319</v>
      </c>
      <c r="E419" s="45" t="s">
        <v>1</v>
      </c>
      <c r="F419" s="45"/>
      <c r="H419" s="1">
        <v>0</v>
      </c>
      <c r="I419" s="2" t="s">
        <v>1</v>
      </c>
      <c r="J419" s="2" t="s">
        <v>679</v>
      </c>
      <c r="K419" s="2" t="s">
        <v>1040</v>
      </c>
      <c r="L419" s="45" t="s">
        <v>1269</v>
      </c>
      <c r="M419" s="2" t="s">
        <v>212</v>
      </c>
      <c r="O419" s="48">
        <v>0</v>
      </c>
      <c r="R419" s="48">
        <v>0</v>
      </c>
      <c r="S419" s="45" t="s">
        <v>2</v>
      </c>
      <c r="T419" s="45" t="s">
        <v>650</v>
      </c>
      <c r="U419" s="45" t="s">
        <v>1003</v>
      </c>
      <c r="V419" s="45" t="s">
        <v>1090</v>
      </c>
      <c r="W419" s="45" t="s">
        <v>201</v>
      </c>
      <c r="Y419" s="48">
        <v>0</v>
      </c>
      <c r="AB419" s="48">
        <v>1200000</v>
      </c>
      <c r="AC419" s="45" t="s">
        <v>1</v>
      </c>
      <c r="AD419" s="45" t="s">
        <v>2514</v>
      </c>
      <c r="AE419" s="45" t="s">
        <v>2578</v>
      </c>
      <c r="AF419" s="45" t="s">
        <v>145</v>
      </c>
      <c r="AG419" s="45" t="s">
        <v>182</v>
      </c>
      <c r="AI419" s="48">
        <v>0</v>
      </c>
      <c r="AL419" s="48">
        <v>0</v>
      </c>
      <c r="AM419" s="45" t="s">
        <v>2</v>
      </c>
      <c r="AN419" s="45" t="s">
        <v>2649</v>
      </c>
      <c r="AO419" s="45" t="s">
        <v>947</v>
      </c>
      <c r="AP419" s="45" t="s">
        <v>1172</v>
      </c>
      <c r="AQ419" s="45" t="s">
        <v>168</v>
      </c>
      <c r="AS419" s="48">
        <v>6340.39</v>
      </c>
      <c r="AV419" s="48">
        <v>0</v>
      </c>
      <c r="AW419" s="45" t="s">
        <v>2</v>
      </c>
      <c r="AX419" s="45" t="s">
        <v>2643</v>
      </c>
      <c r="AY419" s="45" t="s">
        <v>2781</v>
      </c>
      <c r="AZ419" s="45" t="s">
        <v>2198</v>
      </c>
      <c r="BA419" s="45" t="s">
        <v>55</v>
      </c>
      <c r="BC419" s="48">
        <v>134518.25</v>
      </c>
      <c r="BF419" s="48">
        <v>255729</v>
      </c>
      <c r="BG419" s="45" t="s">
        <v>1</v>
      </c>
      <c r="BH419" s="45" t="s">
        <v>2646</v>
      </c>
      <c r="BI419" s="45" t="s">
        <v>924</v>
      </c>
      <c r="BJ419" s="45" t="s">
        <v>1245</v>
      </c>
      <c r="BK419" s="45" t="s">
        <v>157</v>
      </c>
      <c r="BM419" s="48">
        <v>834336.81</v>
      </c>
      <c r="BP419" s="48">
        <v>0</v>
      </c>
      <c r="BQ419" s="45" t="s">
        <v>2</v>
      </c>
      <c r="BR419" s="45" t="s">
        <v>1380</v>
      </c>
      <c r="BS419" s="45" t="s">
        <v>1795</v>
      </c>
      <c r="BT419" s="45" t="s">
        <v>1156</v>
      </c>
      <c r="BU419" s="45" t="s">
        <v>137</v>
      </c>
      <c r="BW419" s="48">
        <v>487272.63</v>
      </c>
    </row>
    <row r="420" spans="1:75" x14ac:dyDescent="0.3">
      <c r="A420" s="45" t="s">
        <v>1330</v>
      </c>
      <c r="B420" s="45" t="s">
        <v>797</v>
      </c>
      <c r="C420" s="45" t="s">
        <v>145</v>
      </c>
      <c r="D420" s="45" t="s">
        <v>145</v>
      </c>
      <c r="E420" s="45" t="s">
        <v>1</v>
      </c>
      <c r="F420" s="45"/>
      <c r="H420" s="1">
        <v>0</v>
      </c>
      <c r="I420" s="2" t="s">
        <v>1</v>
      </c>
      <c r="J420" s="2" t="s">
        <v>679</v>
      </c>
      <c r="K420" s="2" t="s">
        <v>1041</v>
      </c>
      <c r="L420" s="45" t="s">
        <v>1269</v>
      </c>
      <c r="M420" s="2" t="s">
        <v>27</v>
      </c>
      <c r="O420" s="48">
        <v>0</v>
      </c>
      <c r="R420" s="48">
        <v>150000</v>
      </c>
      <c r="S420" s="45" t="s">
        <v>2</v>
      </c>
      <c r="T420" s="45" t="s">
        <v>651</v>
      </c>
      <c r="U420" s="45" t="s">
        <v>1004</v>
      </c>
      <c r="V420" s="45" t="s">
        <v>1200</v>
      </c>
      <c r="W420" s="45" t="s">
        <v>165</v>
      </c>
      <c r="Y420" s="48">
        <v>0</v>
      </c>
      <c r="AB420" s="48">
        <v>377000</v>
      </c>
      <c r="AC420" s="45" t="s">
        <v>1</v>
      </c>
      <c r="AD420" s="45" t="s">
        <v>627</v>
      </c>
      <c r="AE420" s="45" t="s">
        <v>2579</v>
      </c>
      <c r="AF420" s="45" t="s">
        <v>1263</v>
      </c>
      <c r="AG420" s="45" t="s">
        <v>182</v>
      </c>
      <c r="AI420" s="48">
        <v>0</v>
      </c>
      <c r="AL420" s="48">
        <v>4074060</v>
      </c>
      <c r="AM420" s="45" t="s">
        <v>1</v>
      </c>
      <c r="AN420" s="45" t="s">
        <v>2509</v>
      </c>
      <c r="AO420" s="45" t="s">
        <v>1880</v>
      </c>
      <c r="AP420" s="45" t="s">
        <v>2353</v>
      </c>
      <c r="AQ420" s="45" t="s">
        <v>273</v>
      </c>
      <c r="AS420" s="48">
        <v>0</v>
      </c>
      <c r="AV420" s="48">
        <v>0</v>
      </c>
      <c r="AW420" s="45" t="s">
        <v>1</v>
      </c>
      <c r="AX420" s="45" t="s">
        <v>2643</v>
      </c>
      <c r="AY420" s="45" t="s">
        <v>2782</v>
      </c>
      <c r="AZ420" s="45" t="s">
        <v>2095</v>
      </c>
      <c r="BA420" s="45" t="s">
        <v>145</v>
      </c>
      <c r="BC420" s="48">
        <v>0</v>
      </c>
      <c r="BF420" s="48">
        <v>190590</v>
      </c>
      <c r="BG420" s="45" t="s">
        <v>1</v>
      </c>
      <c r="BH420" s="45" t="s">
        <v>2646</v>
      </c>
      <c r="BI420" s="45" t="s">
        <v>926</v>
      </c>
      <c r="BJ420" s="45" t="s">
        <v>1246</v>
      </c>
      <c r="BK420" s="45" t="s">
        <v>157</v>
      </c>
      <c r="BM420" s="48">
        <v>0</v>
      </c>
      <c r="BP420" s="48">
        <v>0</v>
      </c>
      <c r="BQ420" s="45" t="s">
        <v>2</v>
      </c>
      <c r="BR420" s="45" t="s">
        <v>1380</v>
      </c>
      <c r="BS420" s="45" t="s">
        <v>897</v>
      </c>
      <c r="BT420" s="45" t="s">
        <v>1157</v>
      </c>
      <c r="BU420" s="45" t="s">
        <v>109</v>
      </c>
      <c r="BW420" s="48">
        <v>0</v>
      </c>
    </row>
    <row r="421" spans="1:75" x14ac:dyDescent="0.3">
      <c r="A421" s="45" t="s">
        <v>1330</v>
      </c>
      <c r="B421" s="45" t="s">
        <v>797</v>
      </c>
      <c r="C421" s="45" t="s">
        <v>1107</v>
      </c>
      <c r="D421" s="45" t="s">
        <v>83</v>
      </c>
      <c r="E421" s="45" t="s">
        <v>2</v>
      </c>
      <c r="F421" s="45"/>
      <c r="H421" s="1">
        <v>4900500</v>
      </c>
      <c r="I421" s="2" t="s">
        <v>1</v>
      </c>
      <c r="J421" s="2" t="s">
        <v>680</v>
      </c>
      <c r="K421" s="2" t="s">
        <v>1042</v>
      </c>
      <c r="L421" s="45" t="s">
        <v>1270</v>
      </c>
      <c r="M421" s="2" t="s">
        <v>213</v>
      </c>
      <c r="O421" s="48">
        <v>1570514.83</v>
      </c>
      <c r="R421" s="48">
        <v>225339</v>
      </c>
      <c r="S421" s="45" t="s">
        <v>2</v>
      </c>
      <c r="T421" s="45" t="s">
        <v>652</v>
      </c>
      <c r="U421" s="45" t="s">
        <v>1005</v>
      </c>
      <c r="V421" s="45" t="s">
        <v>1201</v>
      </c>
      <c r="W421" s="45" t="s">
        <v>86</v>
      </c>
      <c r="Y421" s="48">
        <v>691857.33</v>
      </c>
      <c r="AB421" s="48">
        <v>2000000</v>
      </c>
      <c r="AC421" s="45" t="s">
        <v>2</v>
      </c>
      <c r="AD421" s="45" t="s">
        <v>627</v>
      </c>
      <c r="AE421" s="45" t="s">
        <v>966</v>
      </c>
      <c r="AF421" s="45" t="s">
        <v>1184</v>
      </c>
      <c r="AG421" s="45" t="s">
        <v>183</v>
      </c>
      <c r="AI421" s="48">
        <v>13762.13</v>
      </c>
      <c r="AL421" s="48">
        <v>1208801</v>
      </c>
      <c r="AM421" s="45" t="s">
        <v>2</v>
      </c>
      <c r="AN421" s="45" t="s">
        <v>615</v>
      </c>
      <c r="AO421" s="45" t="s">
        <v>948</v>
      </c>
      <c r="AP421" s="45" t="s">
        <v>1177</v>
      </c>
      <c r="AQ421" s="45" t="s">
        <v>151</v>
      </c>
      <c r="AS421" s="48">
        <v>35042.19</v>
      </c>
      <c r="AV421" s="48">
        <v>1000000</v>
      </c>
      <c r="AW421" s="45" t="s">
        <v>1</v>
      </c>
      <c r="AX421" s="45" t="s">
        <v>2643</v>
      </c>
      <c r="AY421" s="45" t="s">
        <v>1813</v>
      </c>
      <c r="AZ421" s="45" t="s">
        <v>2150</v>
      </c>
      <c r="BA421" s="45" t="s">
        <v>145</v>
      </c>
      <c r="BC421" s="48">
        <v>0</v>
      </c>
      <c r="BF421" s="48">
        <v>50000</v>
      </c>
      <c r="BG421" s="45" t="s">
        <v>2</v>
      </c>
      <c r="BH421" s="45" t="s">
        <v>2646</v>
      </c>
      <c r="BI421" s="45" t="s">
        <v>928</v>
      </c>
      <c r="BJ421" s="45" t="s">
        <v>1119</v>
      </c>
      <c r="BK421" s="45" t="s">
        <v>157</v>
      </c>
      <c r="BM421" s="48">
        <v>0</v>
      </c>
      <c r="BP421" s="48">
        <v>0</v>
      </c>
      <c r="BQ421" s="45" t="s">
        <v>1</v>
      </c>
      <c r="BR421" s="45" t="s">
        <v>1381</v>
      </c>
      <c r="BS421" s="45" t="s">
        <v>1796</v>
      </c>
      <c r="BT421" s="45" t="s">
        <v>2400</v>
      </c>
      <c r="BU421" s="45" t="s">
        <v>268</v>
      </c>
      <c r="BW421" s="48">
        <v>0</v>
      </c>
    </row>
    <row r="422" spans="1:75" x14ac:dyDescent="0.3">
      <c r="A422" s="45" t="s">
        <v>1330</v>
      </c>
      <c r="B422" s="45" t="s">
        <v>797</v>
      </c>
      <c r="C422" s="45" t="s">
        <v>2135</v>
      </c>
      <c r="D422" s="45" t="s">
        <v>319</v>
      </c>
      <c r="E422" s="45" t="s">
        <v>2</v>
      </c>
      <c r="F422" s="45"/>
      <c r="H422" s="1">
        <v>4224361</v>
      </c>
      <c r="I422" s="2" t="s">
        <v>2</v>
      </c>
      <c r="J422" s="2" t="s">
        <v>680</v>
      </c>
      <c r="K422" s="2" t="s">
        <v>1043</v>
      </c>
      <c r="L422" s="45" t="s">
        <v>1225</v>
      </c>
      <c r="M422" s="2" t="s">
        <v>213</v>
      </c>
      <c r="O422" s="48">
        <v>0</v>
      </c>
      <c r="R422" s="48">
        <v>219819</v>
      </c>
      <c r="S422" s="45" t="s">
        <v>2</v>
      </c>
      <c r="T422" s="45" t="s">
        <v>653</v>
      </c>
      <c r="U422" s="45" t="s">
        <v>1006</v>
      </c>
      <c r="V422" s="45" t="s">
        <v>1202</v>
      </c>
      <c r="W422" s="45" t="s">
        <v>125</v>
      </c>
      <c r="Y422" s="48">
        <v>0</v>
      </c>
      <c r="AB422" s="48">
        <v>3000000</v>
      </c>
      <c r="AC422" s="45" t="s">
        <v>2</v>
      </c>
      <c r="AD422" s="45" t="s">
        <v>628</v>
      </c>
      <c r="AE422" s="45" t="s">
        <v>967</v>
      </c>
      <c r="AF422" s="45" t="s">
        <v>1187</v>
      </c>
      <c r="AG422" s="45" t="s">
        <v>119</v>
      </c>
      <c r="AI422" s="48">
        <v>0</v>
      </c>
      <c r="AL422" s="48">
        <v>11698</v>
      </c>
      <c r="AM422" s="45" t="s">
        <v>2</v>
      </c>
      <c r="AN422" s="45" t="s">
        <v>616</v>
      </c>
      <c r="AO422" s="45" t="s">
        <v>949</v>
      </c>
      <c r="AP422" s="45" t="s">
        <v>1178</v>
      </c>
      <c r="AQ422" s="45" t="s">
        <v>169</v>
      </c>
      <c r="AS422" s="48">
        <v>0</v>
      </c>
      <c r="AV422" s="48">
        <v>248452</v>
      </c>
      <c r="AW422" s="45" t="s">
        <v>2</v>
      </c>
      <c r="AX422" s="45" t="s">
        <v>596</v>
      </c>
      <c r="AY422" s="45" t="s">
        <v>915</v>
      </c>
      <c r="AZ422" s="45" t="s">
        <v>1111</v>
      </c>
      <c r="BA422" s="45" t="s">
        <v>150</v>
      </c>
      <c r="BC422" s="48">
        <v>0</v>
      </c>
      <c r="BF422" s="48">
        <v>0</v>
      </c>
      <c r="BG422" s="45" t="s">
        <v>1</v>
      </c>
      <c r="BH422" s="45" t="s">
        <v>2646</v>
      </c>
      <c r="BI422" s="45" t="s">
        <v>927</v>
      </c>
      <c r="BJ422" s="45" t="s">
        <v>1230</v>
      </c>
      <c r="BK422" s="45" t="s">
        <v>157</v>
      </c>
      <c r="BM422" s="48">
        <v>0</v>
      </c>
      <c r="BP422" s="48">
        <v>8009416.4400000004</v>
      </c>
      <c r="BQ422" s="45" t="s">
        <v>2</v>
      </c>
      <c r="BR422" s="45" t="s">
        <v>1382</v>
      </c>
      <c r="BS422" s="45" t="s">
        <v>898</v>
      </c>
      <c r="BT422" s="45" t="s">
        <v>1158</v>
      </c>
      <c r="BU422" s="45" t="s">
        <v>138</v>
      </c>
      <c r="BW422" s="48">
        <v>0</v>
      </c>
    </row>
    <row r="423" spans="1:75" x14ac:dyDescent="0.3">
      <c r="A423" s="45" t="s">
        <v>1331</v>
      </c>
      <c r="B423" s="45" t="s">
        <v>1656</v>
      </c>
      <c r="C423" s="45" t="s">
        <v>2360</v>
      </c>
      <c r="D423" s="45" t="s">
        <v>247</v>
      </c>
      <c r="E423" s="45" t="s">
        <v>1</v>
      </c>
      <c r="F423" s="51"/>
      <c r="O423" s="48">
        <v>0</v>
      </c>
      <c r="R423" s="48">
        <v>2657597</v>
      </c>
      <c r="S423" s="45" t="s">
        <v>2</v>
      </c>
      <c r="T423" s="45" t="s">
        <v>654</v>
      </c>
      <c r="U423" s="45" t="s">
        <v>1007</v>
      </c>
      <c r="V423" s="45" t="s">
        <v>1098</v>
      </c>
      <c r="W423" s="45" t="s">
        <v>47</v>
      </c>
      <c r="Y423" s="48">
        <v>0</v>
      </c>
      <c r="AB423" s="48">
        <v>100000</v>
      </c>
      <c r="AC423" s="45" t="s">
        <v>1</v>
      </c>
      <c r="AD423" s="45" t="s">
        <v>1307</v>
      </c>
      <c r="AE423" s="45" t="s">
        <v>970</v>
      </c>
      <c r="AF423" s="45" t="s">
        <v>2362</v>
      </c>
      <c r="AG423" s="45" t="s">
        <v>119</v>
      </c>
      <c r="AI423" s="48">
        <v>1225203.6100000001</v>
      </c>
      <c r="AL423" s="48">
        <v>0</v>
      </c>
      <c r="AM423" s="45" t="s">
        <v>2</v>
      </c>
      <c r="AN423" s="45" t="s">
        <v>617</v>
      </c>
      <c r="AO423" s="45" t="s">
        <v>950</v>
      </c>
      <c r="AP423" s="45" t="s">
        <v>1172</v>
      </c>
      <c r="AQ423" s="45" t="s">
        <v>170</v>
      </c>
      <c r="AS423" s="48">
        <v>1333277.6299999999</v>
      </c>
      <c r="AV423" s="48">
        <v>9058</v>
      </c>
      <c r="AW423" s="45" t="s">
        <v>3</v>
      </c>
      <c r="AX423" s="45" t="s">
        <v>597</v>
      </c>
      <c r="AY423" s="45" t="s">
        <v>916</v>
      </c>
      <c r="AZ423" s="45" t="s">
        <v>1165</v>
      </c>
      <c r="BA423" s="45" t="s">
        <v>151</v>
      </c>
      <c r="BC423" s="48">
        <v>268617.76</v>
      </c>
      <c r="BF423" s="48">
        <v>144067</v>
      </c>
      <c r="BG423" s="45" t="s">
        <v>1</v>
      </c>
      <c r="BH423" s="45" t="s">
        <v>2647</v>
      </c>
      <c r="BI423" s="45" t="s">
        <v>925</v>
      </c>
      <c r="BJ423" s="45" t="s">
        <v>1245</v>
      </c>
      <c r="BK423" s="45" t="s">
        <v>150</v>
      </c>
      <c r="BM423" s="48">
        <v>406528.03</v>
      </c>
      <c r="BP423" s="48">
        <v>0</v>
      </c>
      <c r="BQ423" s="45" t="s">
        <v>1</v>
      </c>
      <c r="BR423" s="45" t="s">
        <v>1382</v>
      </c>
      <c r="BS423" s="45" t="s">
        <v>1801</v>
      </c>
      <c r="BT423" s="45" t="s">
        <v>2079</v>
      </c>
      <c r="BU423" s="45" t="s">
        <v>145</v>
      </c>
      <c r="BW423" s="48">
        <v>-33627</v>
      </c>
    </row>
    <row r="424" spans="1:75" x14ac:dyDescent="0.3">
      <c r="A424" s="45" t="s">
        <v>2841</v>
      </c>
      <c r="B424" s="45" t="s">
        <v>2753</v>
      </c>
      <c r="C424" s="45" t="s">
        <v>2606</v>
      </c>
      <c r="D424" s="45" t="s">
        <v>82</v>
      </c>
      <c r="E424" s="45" t="s">
        <v>1</v>
      </c>
      <c r="F424" s="51"/>
      <c r="O424" s="48">
        <v>0</v>
      </c>
      <c r="R424" s="48">
        <v>0</v>
      </c>
      <c r="S424" s="45" t="s">
        <v>2</v>
      </c>
      <c r="T424" s="45" t="s">
        <v>655</v>
      </c>
      <c r="U424" s="45" t="s">
        <v>1008</v>
      </c>
      <c r="V424" s="45" t="s">
        <v>1203</v>
      </c>
      <c r="W424" s="45" t="s">
        <v>165</v>
      </c>
      <c r="Y424" s="48">
        <v>700188.77</v>
      </c>
      <c r="AB424" s="48">
        <v>3514010</v>
      </c>
      <c r="AC424" s="45" t="s">
        <v>2</v>
      </c>
      <c r="AD424" s="45" t="s">
        <v>1307</v>
      </c>
      <c r="AE424" s="45" t="s">
        <v>971</v>
      </c>
      <c r="AF424" s="45" t="s">
        <v>1069</v>
      </c>
      <c r="AG424" s="45" t="s">
        <v>119</v>
      </c>
      <c r="AI424" s="48">
        <v>702541.98</v>
      </c>
      <c r="AL424" s="48">
        <v>0</v>
      </c>
      <c r="AM424" s="45" t="s">
        <v>1</v>
      </c>
      <c r="AN424" s="45" t="s">
        <v>2645</v>
      </c>
      <c r="AO424" s="45" t="s">
        <v>2687</v>
      </c>
      <c r="AP424" s="45" t="s">
        <v>2095</v>
      </c>
      <c r="AQ424" s="45" t="s">
        <v>145</v>
      </c>
      <c r="AS424" s="48">
        <v>211306.74</v>
      </c>
      <c r="AV424" s="48">
        <v>121359</v>
      </c>
      <c r="AW424" s="45" t="s">
        <v>2</v>
      </c>
      <c r="AX424" s="45" t="s">
        <v>597</v>
      </c>
      <c r="AY424" s="45" t="s">
        <v>916</v>
      </c>
      <c r="AZ424" s="45" t="s">
        <v>1111</v>
      </c>
      <c r="BA424" s="45" t="s">
        <v>151</v>
      </c>
      <c r="BC424" s="48">
        <v>0</v>
      </c>
      <c r="BF424" s="48">
        <v>182997</v>
      </c>
      <c r="BG424" s="45" t="s">
        <v>1</v>
      </c>
      <c r="BH424" s="45" t="s">
        <v>2647</v>
      </c>
      <c r="BI424" s="45" t="s">
        <v>923</v>
      </c>
      <c r="BJ424" s="45" t="s">
        <v>1246</v>
      </c>
      <c r="BK424" s="45" t="s">
        <v>150</v>
      </c>
      <c r="BM424" s="48">
        <v>0</v>
      </c>
      <c r="BP424" s="48">
        <v>213344.55</v>
      </c>
      <c r="BQ424" s="45" t="s">
        <v>2</v>
      </c>
      <c r="BR424" s="45" t="s">
        <v>1383</v>
      </c>
      <c r="BS424" s="45" t="s">
        <v>1806</v>
      </c>
      <c r="BT424" s="45" t="s">
        <v>2189</v>
      </c>
      <c r="BU424" s="45" t="s">
        <v>269</v>
      </c>
      <c r="BW424" s="48">
        <v>0</v>
      </c>
    </row>
    <row r="425" spans="1:75" x14ac:dyDescent="0.3">
      <c r="A425" s="45" t="s">
        <v>2841</v>
      </c>
      <c r="B425" s="45" t="s">
        <v>2754</v>
      </c>
      <c r="C425" s="45" t="s">
        <v>1111</v>
      </c>
      <c r="D425" s="45" t="s">
        <v>77</v>
      </c>
      <c r="E425" s="45" t="s">
        <v>2</v>
      </c>
      <c r="F425" s="51"/>
      <c r="O425" s="48">
        <v>427043.58</v>
      </c>
      <c r="R425" s="48">
        <v>300000</v>
      </c>
      <c r="S425" s="45" t="s">
        <v>1</v>
      </c>
      <c r="T425" s="45" t="s">
        <v>656</v>
      </c>
      <c r="U425" s="45" t="s">
        <v>1009</v>
      </c>
      <c r="V425" s="45" t="s">
        <v>1204</v>
      </c>
      <c r="W425" s="45" t="s">
        <v>175</v>
      </c>
      <c r="Y425" s="48">
        <v>110381.71</v>
      </c>
      <c r="AB425" s="48">
        <v>0</v>
      </c>
      <c r="AC425" s="45" t="s">
        <v>1</v>
      </c>
      <c r="AD425" s="45" t="s">
        <v>1307</v>
      </c>
      <c r="AE425" s="45" t="s">
        <v>969</v>
      </c>
      <c r="AF425" s="45" t="s">
        <v>1232</v>
      </c>
      <c r="AG425" s="45" t="s">
        <v>119</v>
      </c>
      <c r="AI425" s="48">
        <v>76014.240000000005</v>
      </c>
      <c r="AL425" s="48">
        <v>400000</v>
      </c>
      <c r="AM425" s="45" t="s">
        <v>2</v>
      </c>
      <c r="AN425" s="45" t="s">
        <v>2645</v>
      </c>
      <c r="AO425" s="45" t="s">
        <v>2576</v>
      </c>
      <c r="AP425" s="45" t="s">
        <v>1172</v>
      </c>
      <c r="AQ425" s="45" t="s">
        <v>145</v>
      </c>
      <c r="AS425" s="48">
        <v>19751.45</v>
      </c>
      <c r="AV425" s="48">
        <v>1071907</v>
      </c>
      <c r="AW425" s="45" t="s">
        <v>2</v>
      </c>
      <c r="AX425" s="45" t="s">
        <v>2644</v>
      </c>
      <c r="AY425" s="45" t="s">
        <v>917</v>
      </c>
      <c r="AZ425" s="45" t="s">
        <v>1166</v>
      </c>
      <c r="BA425" s="45" t="s">
        <v>152</v>
      </c>
      <c r="BC425" s="48">
        <v>0</v>
      </c>
      <c r="BF425" s="48">
        <v>0</v>
      </c>
      <c r="BG425" s="45" t="s">
        <v>2</v>
      </c>
      <c r="BH425" s="45" t="s">
        <v>2647</v>
      </c>
      <c r="BI425" s="45" t="s">
        <v>925</v>
      </c>
      <c r="BJ425" s="45" t="s">
        <v>1119</v>
      </c>
      <c r="BK425" s="45" t="s">
        <v>150</v>
      </c>
      <c r="BM425" s="48">
        <v>0</v>
      </c>
      <c r="BP425" s="48">
        <v>0</v>
      </c>
      <c r="BQ425" s="45" t="s">
        <v>4</v>
      </c>
      <c r="BR425" s="45" t="s">
        <v>1383</v>
      </c>
      <c r="BS425" s="45" t="s">
        <v>1807</v>
      </c>
      <c r="BT425" s="45" t="s">
        <v>2190</v>
      </c>
      <c r="BU425" s="45" t="s">
        <v>270</v>
      </c>
      <c r="BW425" s="48">
        <v>0</v>
      </c>
    </row>
    <row r="426" spans="1:75" x14ac:dyDescent="0.3">
      <c r="A426" s="45" t="s">
        <v>521</v>
      </c>
      <c r="B426" s="45" t="s">
        <v>1657</v>
      </c>
      <c r="C426" s="45" t="s">
        <v>2370</v>
      </c>
      <c r="D426" s="45" t="s">
        <v>320</v>
      </c>
      <c r="E426" s="45" t="s">
        <v>1</v>
      </c>
      <c r="F426" s="51"/>
      <c r="O426" s="48">
        <v>0</v>
      </c>
      <c r="R426" s="48">
        <v>7500000</v>
      </c>
      <c r="S426" s="45" t="s">
        <v>1</v>
      </c>
      <c r="T426" s="45" t="s">
        <v>657</v>
      </c>
      <c r="U426" s="45" t="s">
        <v>1010</v>
      </c>
      <c r="V426" s="45" t="s">
        <v>1205</v>
      </c>
      <c r="W426" s="45" t="s">
        <v>129</v>
      </c>
      <c r="Y426" s="48">
        <v>0</v>
      </c>
      <c r="AB426" s="48">
        <v>0</v>
      </c>
      <c r="AC426" s="45" t="s">
        <v>1</v>
      </c>
      <c r="AD426" s="45" t="s">
        <v>1307</v>
      </c>
      <c r="AE426" s="45" t="s">
        <v>970</v>
      </c>
      <c r="AF426" s="45" t="s">
        <v>1233</v>
      </c>
      <c r="AG426" s="45" t="s">
        <v>119</v>
      </c>
      <c r="AI426" s="48">
        <v>0</v>
      </c>
      <c r="AL426" s="48">
        <v>0</v>
      </c>
      <c r="AM426" s="45" t="s">
        <v>2</v>
      </c>
      <c r="AN426" s="45" t="s">
        <v>2645</v>
      </c>
      <c r="AO426" s="45" t="s">
        <v>951</v>
      </c>
      <c r="AP426" s="45" t="s">
        <v>1172</v>
      </c>
      <c r="AQ426" s="45" t="s">
        <v>171</v>
      </c>
      <c r="AS426" s="48">
        <v>0</v>
      </c>
      <c r="AV426" s="48">
        <v>1000000</v>
      </c>
      <c r="AW426" s="45" t="s">
        <v>1</v>
      </c>
      <c r="AX426" s="45" t="s">
        <v>2644</v>
      </c>
      <c r="AY426" s="45" t="s">
        <v>1847</v>
      </c>
      <c r="AZ426" s="45" t="s">
        <v>2095</v>
      </c>
      <c r="BA426" s="45" t="s">
        <v>145</v>
      </c>
      <c r="BC426" s="48">
        <v>0</v>
      </c>
      <c r="BF426" s="48">
        <v>2000000</v>
      </c>
      <c r="BG426" s="45" t="s">
        <v>1</v>
      </c>
      <c r="BH426" s="45" t="s">
        <v>2648</v>
      </c>
      <c r="BI426" s="45" t="s">
        <v>1841</v>
      </c>
      <c r="BJ426" s="45" t="s">
        <v>2095</v>
      </c>
      <c r="BK426" s="45" t="s">
        <v>145</v>
      </c>
      <c r="BM426" s="48">
        <v>0</v>
      </c>
      <c r="BP426" s="48">
        <v>0</v>
      </c>
      <c r="BQ426" s="45" t="s">
        <v>1</v>
      </c>
      <c r="BR426" s="45" t="s">
        <v>1383</v>
      </c>
      <c r="BS426" s="45" t="s">
        <v>1804</v>
      </c>
      <c r="BT426" s="45" t="s">
        <v>1260</v>
      </c>
      <c r="BU426" s="45" t="s">
        <v>148</v>
      </c>
      <c r="BW426" s="48">
        <v>0</v>
      </c>
    </row>
    <row r="427" spans="1:75" x14ac:dyDescent="0.3">
      <c r="A427" s="45" t="s">
        <v>521</v>
      </c>
      <c r="B427" s="45" t="s">
        <v>1658</v>
      </c>
      <c r="C427" s="45" t="s">
        <v>2370</v>
      </c>
      <c r="D427" s="45" t="s">
        <v>359</v>
      </c>
      <c r="E427" s="45" t="s">
        <v>1</v>
      </c>
      <c r="F427" s="51"/>
      <c r="O427" s="48">
        <v>0</v>
      </c>
      <c r="R427" s="48">
        <v>0</v>
      </c>
      <c r="S427" s="45" t="s">
        <v>1</v>
      </c>
      <c r="T427" s="45" t="s">
        <v>658</v>
      </c>
      <c r="U427" s="45" t="s">
        <v>658</v>
      </c>
      <c r="V427" s="45" t="s">
        <v>1206</v>
      </c>
      <c r="W427" s="45" t="s">
        <v>129</v>
      </c>
      <c r="Y427" s="48">
        <v>0</v>
      </c>
      <c r="AB427" s="48">
        <v>272500</v>
      </c>
      <c r="AC427" s="45" t="s">
        <v>1</v>
      </c>
      <c r="AD427" s="45" t="s">
        <v>1353</v>
      </c>
      <c r="AE427" s="45" t="s">
        <v>1926</v>
      </c>
      <c r="AF427" s="45" t="s">
        <v>2409</v>
      </c>
      <c r="AG427" s="45" t="s">
        <v>185</v>
      </c>
      <c r="AI427" s="48">
        <v>17443.72</v>
      </c>
      <c r="AL427" s="48">
        <v>372698</v>
      </c>
      <c r="AM427" s="45" t="s">
        <v>2</v>
      </c>
      <c r="AN427" s="45" t="s">
        <v>2645</v>
      </c>
      <c r="AO427" s="45" t="s">
        <v>952</v>
      </c>
      <c r="AP427" s="45" t="s">
        <v>1179</v>
      </c>
      <c r="AQ427" s="45" t="s">
        <v>166</v>
      </c>
      <c r="AS427" s="48">
        <v>155318.99</v>
      </c>
      <c r="AV427" s="48">
        <v>260000</v>
      </c>
      <c r="AW427" s="45" t="s">
        <v>2</v>
      </c>
      <c r="AX427" s="45" t="s">
        <v>2645</v>
      </c>
      <c r="AY427" s="45" t="s">
        <v>2783</v>
      </c>
      <c r="AZ427" s="45" t="s">
        <v>1167</v>
      </c>
      <c r="BA427" s="45" t="s">
        <v>170</v>
      </c>
      <c r="BC427" s="48">
        <v>76740.100000000006</v>
      </c>
      <c r="BF427" s="48">
        <v>100000</v>
      </c>
      <c r="BG427" s="45" t="s">
        <v>1</v>
      </c>
      <c r="BH427" s="45" t="s">
        <v>2844</v>
      </c>
      <c r="BI427" s="45" t="s">
        <v>2886</v>
      </c>
      <c r="BJ427" s="45" t="s">
        <v>145</v>
      </c>
      <c r="BK427" s="45" t="s">
        <v>145</v>
      </c>
      <c r="BM427" s="48">
        <v>110760.78</v>
      </c>
      <c r="BP427" s="48">
        <v>0</v>
      </c>
      <c r="BQ427" s="45" t="s">
        <v>1</v>
      </c>
      <c r="BR427" s="45" t="s">
        <v>1383</v>
      </c>
      <c r="BS427" s="45" t="s">
        <v>1805</v>
      </c>
      <c r="BT427" s="45" t="s">
        <v>2401</v>
      </c>
      <c r="BU427" s="45" t="s">
        <v>269</v>
      </c>
      <c r="BW427" s="48">
        <v>36824.83</v>
      </c>
    </row>
    <row r="428" spans="1:75" x14ac:dyDescent="0.3">
      <c r="A428" s="45" t="s">
        <v>521</v>
      </c>
      <c r="B428" s="45" t="s">
        <v>1657</v>
      </c>
      <c r="C428" s="45" t="s">
        <v>2371</v>
      </c>
      <c r="D428" s="45" t="s">
        <v>320</v>
      </c>
      <c r="E428" s="45" t="s">
        <v>1</v>
      </c>
      <c r="F428" s="51"/>
      <c r="O428" s="48">
        <v>0</v>
      </c>
      <c r="R428" s="48">
        <v>0</v>
      </c>
      <c r="S428" s="45" t="s">
        <v>1</v>
      </c>
      <c r="T428" s="45" t="s">
        <v>1443</v>
      </c>
      <c r="U428" s="45" t="s">
        <v>2469</v>
      </c>
      <c r="V428" s="45" t="s">
        <v>2274</v>
      </c>
      <c r="W428" s="45" t="s">
        <v>145</v>
      </c>
      <c r="Y428" s="48">
        <v>0</v>
      </c>
      <c r="AB428" s="48">
        <v>6000000</v>
      </c>
      <c r="AC428" s="45" t="s">
        <v>2</v>
      </c>
      <c r="AD428" s="45" t="s">
        <v>631</v>
      </c>
      <c r="AE428" s="45" t="s">
        <v>972</v>
      </c>
      <c r="AF428" s="45" t="s">
        <v>1184</v>
      </c>
      <c r="AG428" s="45" t="s">
        <v>185</v>
      </c>
      <c r="AI428" s="48">
        <v>0</v>
      </c>
      <c r="AL428" s="48">
        <v>1500000</v>
      </c>
      <c r="AM428" s="45" t="s">
        <v>2</v>
      </c>
      <c r="AN428" s="45" t="s">
        <v>618</v>
      </c>
      <c r="AO428" s="45" t="s">
        <v>953</v>
      </c>
      <c r="AP428" s="45" t="s">
        <v>1128</v>
      </c>
      <c r="AQ428" s="45" t="s">
        <v>172</v>
      </c>
      <c r="AS428" s="48">
        <v>0</v>
      </c>
      <c r="AV428" s="48">
        <v>292145</v>
      </c>
      <c r="AW428" s="45" t="s">
        <v>2</v>
      </c>
      <c r="AX428" s="45" t="s">
        <v>2645</v>
      </c>
      <c r="AY428" s="45" t="s">
        <v>918</v>
      </c>
      <c r="AZ428" s="45" t="s">
        <v>1167</v>
      </c>
      <c r="BA428" s="45" t="s">
        <v>153</v>
      </c>
      <c r="BC428" s="48">
        <v>0</v>
      </c>
      <c r="BF428" s="48">
        <v>2584113</v>
      </c>
      <c r="BG428" s="45" t="s">
        <v>1</v>
      </c>
      <c r="BH428" s="45" t="s">
        <v>1392</v>
      </c>
      <c r="BI428" s="45" t="s">
        <v>1826</v>
      </c>
      <c r="BJ428" s="45" t="s">
        <v>2405</v>
      </c>
      <c r="BK428" s="45" t="s">
        <v>156</v>
      </c>
      <c r="BM428" s="48">
        <v>0</v>
      </c>
      <c r="BP428" s="48">
        <v>0</v>
      </c>
      <c r="BQ428" s="45" t="s">
        <v>1</v>
      </c>
      <c r="BR428" s="45" t="s">
        <v>1386</v>
      </c>
      <c r="BS428" s="45" t="s">
        <v>1810</v>
      </c>
      <c r="BT428" s="45" t="s">
        <v>1260</v>
      </c>
      <c r="BU428" s="45" t="s">
        <v>146</v>
      </c>
      <c r="BW428" s="48">
        <v>100023.15</v>
      </c>
    </row>
    <row r="429" spans="1:75" x14ac:dyDescent="0.3">
      <c r="A429" s="45" t="s">
        <v>521</v>
      </c>
      <c r="B429" s="45" t="s">
        <v>1658</v>
      </c>
      <c r="C429" s="45" t="s">
        <v>2371</v>
      </c>
      <c r="D429" s="45" t="s">
        <v>359</v>
      </c>
      <c r="E429" s="45" t="s">
        <v>1</v>
      </c>
      <c r="F429" s="51"/>
      <c r="O429" s="48">
        <v>-95810.38</v>
      </c>
      <c r="R429" s="48">
        <v>25000</v>
      </c>
      <c r="S429" s="45" t="s">
        <v>2</v>
      </c>
      <c r="T429" s="45" t="s">
        <v>659</v>
      </c>
      <c r="U429" s="45" t="s">
        <v>1011</v>
      </c>
      <c r="V429" s="45" t="s">
        <v>1207</v>
      </c>
      <c r="W429" s="45" t="s">
        <v>165</v>
      </c>
      <c r="Y429" s="48">
        <v>0</v>
      </c>
      <c r="AB429" s="48">
        <v>0</v>
      </c>
      <c r="AC429" s="45" t="s">
        <v>1</v>
      </c>
      <c r="AD429" s="45" t="s">
        <v>631</v>
      </c>
      <c r="AE429" s="45" t="s">
        <v>972</v>
      </c>
      <c r="AF429" s="45" t="s">
        <v>1262</v>
      </c>
      <c r="AG429" s="45" t="s">
        <v>145</v>
      </c>
      <c r="AI429" s="48">
        <v>0</v>
      </c>
      <c r="AL429" s="48">
        <v>0</v>
      </c>
      <c r="AM429" s="45" t="s">
        <v>1</v>
      </c>
      <c r="AN429" s="45" t="s">
        <v>2650</v>
      </c>
      <c r="AO429" s="45" t="s">
        <v>2688</v>
      </c>
      <c r="AP429" s="45" t="s">
        <v>2095</v>
      </c>
      <c r="AQ429" s="45" t="s">
        <v>145</v>
      </c>
      <c r="AS429" s="48">
        <v>3241.19</v>
      </c>
      <c r="AV429" s="48">
        <v>255729</v>
      </c>
      <c r="AW429" s="45" t="s">
        <v>1</v>
      </c>
      <c r="AX429" s="45" t="s">
        <v>2646</v>
      </c>
      <c r="AY429" s="45" t="s">
        <v>924</v>
      </c>
      <c r="AZ429" s="45" t="s">
        <v>1245</v>
      </c>
      <c r="BA429" s="45" t="s">
        <v>157</v>
      </c>
      <c r="BC429" s="48">
        <v>1578.44</v>
      </c>
      <c r="BF429" s="48">
        <v>140367</v>
      </c>
      <c r="BG429" s="45" t="s">
        <v>3</v>
      </c>
      <c r="BH429" s="45" t="s">
        <v>1392</v>
      </c>
      <c r="BI429" s="45" t="s">
        <v>1827</v>
      </c>
      <c r="BJ429" s="45" t="s">
        <v>2199</v>
      </c>
      <c r="BK429" s="45" t="s">
        <v>155</v>
      </c>
      <c r="BM429" s="48">
        <v>11746.79</v>
      </c>
      <c r="BP429" s="48">
        <v>0</v>
      </c>
      <c r="BQ429" s="45" t="s">
        <v>1</v>
      </c>
      <c r="BR429" s="45" t="s">
        <v>1386</v>
      </c>
      <c r="BS429" s="45" t="s">
        <v>1810</v>
      </c>
      <c r="BT429" s="45" t="s">
        <v>2403</v>
      </c>
      <c r="BU429" s="45" t="s">
        <v>146</v>
      </c>
      <c r="BW429" s="48">
        <v>3398.45</v>
      </c>
    </row>
    <row r="430" spans="1:75" x14ac:dyDescent="0.3">
      <c r="A430" s="45" t="s">
        <v>521</v>
      </c>
      <c r="B430" s="45" t="s">
        <v>1659</v>
      </c>
      <c r="C430" s="45" t="s">
        <v>1112</v>
      </c>
      <c r="D430" s="45" t="s">
        <v>84</v>
      </c>
      <c r="E430" s="45" t="s">
        <v>2</v>
      </c>
      <c r="F430" s="51"/>
      <c r="O430" s="48">
        <v>300695.32</v>
      </c>
      <c r="R430" s="48">
        <v>773843</v>
      </c>
      <c r="S430" s="45" t="s">
        <v>2</v>
      </c>
      <c r="T430" s="45" t="s">
        <v>659</v>
      </c>
      <c r="U430" s="45" t="s">
        <v>1012</v>
      </c>
      <c r="V430" s="45" t="s">
        <v>1208</v>
      </c>
      <c r="W430" s="45" t="s">
        <v>202</v>
      </c>
      <c r="Y430" s="48">
        <v>452861.47</v>
      </c>
      <c r="AB430" s="48">
        <v>1879041</v>
      </c>
      <c r="AC430" s="45" t="s">
        <v>2</v>
      </c>
      <c r="AD430" s="45" t="s">
        <v>2439</v>
      </c>
      <c r="AE430" s="45" t="s">
        <v>2464</v>
      </c>
      <c r="AF430" s="45" t="s">
        <v>2474</v>
      </c>
      <c r="AG430" s="45" t="s">
        <v>275</v>
      </c>
      <c r="AI430" s="48">
        <v>0</v>
      </c>
      <c r="AL430" s="48">
        <v>1500000</v>
      </c>
      <c r="AM430" s="45" t="s">
        <v>2</v>
      </c>
      <c r="AN430" s="45" t="s">
        <v>619</v>
      </c>
      <c r="AO430" s="45" t="s">
        <v>954</v>
      </c>
      <c r="AP430" s="45" t="s">
        <v>1180</v>
      </c>
      <c r="AQ430" s="45" t="s">
        <v>97</v>
      </c>
      <c r="AS430" s="48">
        <v>0</v>
      </c>
      <c r="AV430" s="48">
        <v>191597</v>
      </c>
      <c r="AW430" s="45" t="s">
        <v>1</v>
      </c>
      <c r="AX430" s="45" t="s">
        <v>2646</v>
      </c>
      <c r="AY430" s="45" t="s">
        <v>926</v>
      </c>
      <c r="AZ430" s="45" t="s">
        <v>1246</v>
      </c>
      <c r="BA430" s="45" t="s">
        <v>157</v>
      </c>
      <c r="BC430" s="48">
        <v>0</v>
      </c>
      <c r="BF430" s="48">
        <v>3200000</v>
      </c>
      <c r="BG430" s="45" t="s">
        <v>2</v>
      </c>
      <c r="BH430" s="45" t="s">
        <v>1392</v>
      </c>
      <c r="BI430" s="45" t="s">
        <v>1828</v>
      </c>
      <c r="BJ430" s="45" t="s">
        <v>2156</v>
      </c>
      <c r="BK430" s="45" t="s">
        <v>156</v>
      </c>
      <c r="BM430" s="48">
        <v>0</v>
      </c>
      <c r="BP430" s="48">
        <v>6515826</v>
      </c>
      <c r="BQ430" s="45" t="s">
        <v>4</v>
      </c>
      <c r="BR430" s="45" t="s">
        <v>1386</v>
      </c>
      <c r="BS430" s="45" t="s">
        <v>1810</v>
      </c>
      <c r="BT430" s="45" t="s">
        <v>2194</v>
      </c>
      <c r="BU430" s="45" t="s">
        <v>146</v>
      </c>
      <c r="BW430" s="48">
        <v>0</v>
      </c>
    </row>
    <row r="431" spans="1:75" x14ac:dyDescent="0.3">
      <c r="A431" s="45" t="s">
        <v>521</v>
      </c>
      <c r="B431" s="45" t="s">
        <v>1657</v>
      </c>
      <c r="C431" s="45" t="s">
        <v>2135</v>
      </c>
      <c r="D431" s="45" t="s">
        <v>320</v>
      </c>
      <c r="E431" s="45" t="s">
        <v>2</v>
      </c>
      <c r="F431" s="51"/>
      <c r="O431" s="48">
        <v>0</v>
      </c>
      <c r="R431" s="48">
        <v>107510</v>
      </c>
      <c r="S431" s="45" t="s">
        <v>2</v>
      </c>
      <c r="T431" s="45" t="s">
        <v>659</v>
      </c>
      <c r="U431" s="45" t="s">
        <v>1013</v>
      </c>
      <c r="V431" s="45" t="s">
        <v>1208</v>
      </c>
      <c r="W431" s="45" t="s">
        <v>125</v>
      </c>
      <c r="Y431" s="48">
        <v>0</v>
      </c>
      <c r="AB431" s="48">
        <v>0</v>
      </c>
      <c r="AC431" s="45" t="s">
        <v>2</v>
      </c>
      <c r="AD431" s="45" t="s">
        <v>1410</v>
      </c>
      <c r="AE431" s="45" t="s">
        <v>2580</v>
      </c>
      <c r="AF431" s="45" t="s">
        <v>2227</v>
      </c>
      <c r="AG431" s="45" t="s">
        <v>145</v>
      </c>
      <c r="AI431" s="48">
        <v>0</v>
      </c>
      <c r="AL431" s="48">
        <v>25649</v>
      </c>
      <c r="AM431" s="45" t="s">
        <v>2</v>
      </c>
      <c r="AN431" s="45" t="s">
        <v>620</v>
      </c>
      <c r="AO431" s="45" t="s">
        <v>955</v>
      </c>
      <c r="AP431" s="45" t="s">
        <v>1111</v>
      </c>
      <c r="AQ431" s="45" t="s">
        <v>173</v>
      </c>
      <c r="AS431" s="48">
        <v>0</v>
      </c>
      <c r="AV431" s="48">
        <v>50000</v>
      </c>
      <c r="AW431" s="45" t="s">
        <v>2</v>
      </c>
      <c r="AX431" s="45" t="s">
        <v>2646</v>
      </c>
      <c r="AY431" s="45" t="s">
        <v>928</v>
      </c>
      <c r="AZ431" s="45" t="s">
        <v>1119</v>
      </c>
      <c r="BA431" s="45" t="s">
        <v>157</v>
      </c>
      <c r="BC431" s="48">
        <v>0</v>
      </c>
      <c r="BF431" s="48">
        <v>137713</v>
      </c>
      <c r="BG431" s="45" t="s">
        <v>2</v>
      </c>
      <c r="BH431" s="45" t="s">
        <v>1392</v>
      </c>
      <c r="BI431" s="45" t="s">
        <v>1836</v>
      </c>
      <c r="BJ431" s="45" t="s">
        <v>2156</v>
      </c>
      <c r="BK431" s="45" t="s">
        <v>364</v>
      </c>
      <c r="BM431" s="48">
        <v>0</v>
      </c>
      <c r="BP431" s="48">
        <v>0</v>
      </c>
      <c r="BQ431" s="45" t="s">
        <v>1</v>
      </c>
      <c r="BR431" s="45" t="s">
        <v>1386</v>
      </c>
      <c r="BS431" s="45" t="s">
        <v>1810</v>
      </c>
      <c r="BT431" s="45" t="s">
        <v>2402</v>
      </c>
      <c r="BU431" s="45" t="s">
        <v>388</v>
      </c>
      <c r="BW431" s="48">
        <v>0</v>
      </c>
    </row>
    <row r="432" spans="1:75" x14ac:dyDescent="0.3">
      <c r="A432" s="45" t="s">
        <v>521</v>
      </c>
      <c r="B432" s="45" t="s">
        <v>1658</v>
      </c>
      <c r="C432" s="45" t="s">
        <v>2135</v>
      </c>
      <c r="D432" s="45" t="s">
        <v>359</v>
      </c>
      <c r="E432" s="45" t="s">
        <v>2</v>
      </c>
      <c r="F432" s="51"/>
      <c r="O432" s="48">
        <v>0</v>
      </c>
      <c r="R432" s="48">
        <v>0</v>
      </c>
      <c r="S432" s="45" t="s">
        <v>1</v>
      </c>
      <c r="T432" s="45" t="s">
        <v>660</v>
      </c>
      <c r="U432" s="45" t="s">
        <v>1014</v>
      </c>
      <c r="V432" s="45" t="s">
        <v>1266</v>
      </c>
      <c r="W432" s="45" t="s">
        <v>136</v>
      </c>
      <c r="Y432" s="48">
        <v>0</v>
      </c>
      <c r="AB432" s="48">
        <v>1850613</v>
      </c>
      <c r="AC432" s="45" t="s">
        <v>1</v>
      </c>
      <c r="AD432" s="45" t="s">
        <v>1410</v>
      </c>
      <c r="AE432" s="45" t="s">
        <v>2581</v>
      </c>
      <c r="AF432" s="45" t="s">
        <v>2084</v>
      </c>
      <c r="AG432" s="45" t="s">
        <v>145</v>
      </c>
      <c r="AI432" s="48">
        <v>0</v>
      </c>
      <c r="AL432" s="48">
        <v>400813</v>
      </c>
      <c r="AM432" s="45" t="s">
        <v>2</v>
      </c>
      <c r="AN432" s="45" t="s">
        <v>1422</v>
      </c>
      <c r="AO432" s="45" t="s">
        <v>956</v>
      </c>
      <c r="AP432" s="45" t="s">
        <v>1111</v>
      </c>
      <c r="AQ432" s="45" t="s">
        <v>174</v>
      </c>
      <c r="AS432" s="48">
        <v>0</v>
      </c>
      <c r="AV432" s="48">
        <v>0</v>
      </c>
      <c r="AW432" s="45" t="s">
        <v>1</v>
      </c>
      <c r="AX432" s="45" t="s">
        <v>2646</v>
      </c>
      <c r="AY432" s="45" t="s">
        <v>927</v>
      </c>
      <c r="AZ432" s="45" t="s">
        <v>1230</v>
      </c>
      <c r="BA432" s="45" t="s">
        <v>157</v>
      </c>
      <c r="BC432" s="48">
        <v>0</v>
      </c>
      <c r="BF432" s="48">
        <v>5300000</v>
      </c>
      <c r="BG432" s="45" t="s">
        <v>2</v>
      </c>
      <c r="BH432" s="45" t="s">
        <v>1392</v>
      </c>
      <c r="BI432" s="45" t="s">
        <v>1822</v>
      </c>
      <c r="BJ432" s="45" t="s">
        <v>2156</v>
      </c>
      <c r="BK432" s="45" t="s">
        <v>365</v>
      </c>
      <c r="BM432" s="48">
        <v>0</v>
      </c>
      <c r="BP432" s="48">
        <v>0</v>
      </c>
      <c r="BQ432" s="45" t="s">
        <v>2</v>
      </c>
      <c r="BR432" s="45" t="s">
        <v>1386</v>
      </c>
      <c r="BS432" s="45" t="s">
        <v>1812</v>
      </c>
      <c r="BT432" s="45" t="s">
        <v>2193</v>
      </c>
      <c r="BU432" s="45" t="s">
        <v>120</v>
      </c>
      <c r="BW432" s="48">
        <v>0</v>
      </c>
    </row>
    <row r="433" spans="1:75" x14ac:dyDescent="0.3">
      <c r="A433" s="45" t="s">
        <v>1332</v>
      </c>
      <c r="B433" s="45" t="s">
        <v>1660</v>
      </c>
      <c r="C433" s="45" t="s">
        <v>2095</v>
      </c>
      <c r="D433" s="45" t="s">
        <v>145</v>
      </c>
      <c r="E433" s="45" t="s">
        <v>1</v>
      </c>
      <c r="F433" s="51"/>
      <c r="O433" s="48">
        <v>0</v>
      </c>
      <c r="R433" s="48">
        <v>170000</v>
      </c>
      <c r="S433" s="45" t="s">
        <v>2</v>
      </c>
      <c r="T433" s="45" t="s">
        <v>661</v>
      </c>
      <c r="U433" s="45" t="s">
        <v>1015</v>
      </c>
      <c r="V433" s="45" t="s">
        <v>1209</v>
      </c>
      <c r="W433" s="45" t="s">
        <v>47</v>
      </c>
      <c r="Y433" s="48">
        <v>0</v>
      </c>
      <c r="AB433" s="48">
        <v>1000000</v>
      </c>
      <c r="AC433" s="45" t="s">
        <v>1</v>
      </c>
      <c r="AD433" s="45" t="s">
        <v>1420</v>
      </c>
      <c r="AE433" s="45" t="s">
        <v>2582</v>
      </c>
      <c r="AF433" s="45" t="s">
        <v>2084</v>
      </c>
      <c r="AG433" s="45" t="s">
        <v>186</v>
      </c>
      <c r="AI433" s="48">
        <v>0</v>
      </c>
      <c r="AL433" s="48">
        <v>0</v>
      </c>
      <c r="AM433" s="45" t="s">
        <v>2</v>
      </c>
      <c r="AN433" s="45" t="s">
        <v>623</v>
      </c>
      <c r="AO433" s="45" t="s">
        <v>961</v>
      </c>
      <c r="AP433" s="45" t="s">
        <v>1079</v>
      </c>
      <c r="AQ433" s="45" t="s">
        <v>178</v>
      </c>
      <c r="AS433" s="48">
        <v>0</v>
      </c>
      <c r="AV433" s="48">
        <v>144067</v>
      </c>
      <c r="AW433" s="45" t="s">
        <v>1</v>
      </c>
      <c r="AX433" s="45" t="s">
        <v>2647</v>
      </c>
      <c r="AY433" s="45" t="s">
        <v>925</v>
      </c>
      <c r="AZ433" s="45" t="s">
        <v>1245</v>
      </c>
      <c r="BA433" s="45" t="s">
        <v>150</v>
      </c>
      <c r="BC433" s="48">
        <v>0</v>
      </c>
      <c r="BF433" s="48">
        <v>23556</v>
      </c>
      <c r="BG433" s="45" t="s">
        <v>2</v>
      </c>
      <c r="BH433" s="45" t="s">
        <v>1392</v>
      </c>
      <c r="BI433" s="45" t="s">
        <v>2887</v>
      </c>
      <c r="BJ433" s="45" t="s">
        <v>2156</v>
      </c>
      <c r="BK433" s="45" t="s">
        <v>175</v>
      </c>
      <c r="BM433" s="48">
        <v>0</v>
      </c>
      <c r="BP433" s="48">
        <v>1100000</v>
      </c>
      <c r="BQ433" s="45" t="s">
        <v>1</v>
      </c>
      <c r="BR433" s="45" t="s">
        <v>1386</v>
      </c>
      <c r="BS433" s="45" t="s">
        <v>2925</v>
      </c>
      <c r="BT433" s="45" t="s">
        <v>145</v>
      </c>
      <c r="BU433" s="45" t="s">
        <v>145</v>
      </c>
      <c r="BW433" s="48">
        <v>0</v>
      </c>
    </row>
    <row r="434" spans="1:75" x14ac:dyDescent="0.3">
      <c r="A434" s="45" t="s">
        <v>1332</v>
      </c>
      <c r="B434" s="45" t="s">
        <v>1661</v>
      </c>
      <c r="C434" s="45" t="s">
        <v>2095</v>
      </c>
      <c r="D434" s="45" t="s">
        <v>145</v>
      </c>
      <c r="E434" s="45" t="s">
        <v>1</v>
      </c>
      <c r="F434" s="51"/>
      <c r="O434" s="48">
        <v>0</v>
      </c>
      <c r="R434" s="48">
        <v>14819</v>
      </c>
      <c r="S434" s="45" t="s">
        <v>2</v>
      </c>
      <c r="T434" s="45" t="s">
        <v>661</v>
      </c>
      <c r="U434" s="45" t="s">
        <v>1015</v>
      </c>
      <c r="V434" s="45" t="s">
        <v>1209</v>
      </c>
      <c r="W434" s="45" t="s">
        <v>30</v>
      </c>
      <c r="Y434" s="48">
        <v>0</v>
      </c>
      <c r="AB434" s="48">
        <v>600000</v>
      </c>
      <c r="AC434" s="45" t="s">
        <v>1</v>
      </c>
      <c r="AD434" s="45" t="s">
        <v>2515</v>
      </c>
      <c r="AE434" s="45" t="s">
        <v>2466</v>
      </c>
      <c r="AF434" s="45" t="s">
        <v>1263</v>
      </c>
      <c r="AG434" s="45" t="s">
        <v>186</v>
      </c>
      <c r="AI434" s="48">
        <v>0</v>
      </c>
      <c r="AL434" s="48">
        <v>0</v>
      </c>
      <c r="AM434" s="45" t="s">
        <v>2</v>
      </c>
      <c r="AN434" s="45" t="s">
        <v>2510</v>
      </c>
      <c r="AO434" s="45" t="s">
        <v>960</v>
      </c>
      <c r="AP434" s="45" t="s">
        <v>1182</v>
      </c>
      <c r="AQ434" s="45" t="s">
        <v>177</v>
      </c>
      <c r="AS434" s="48">
        <v>0</v>
      </c>
      <c r="AV434" s="48">
        <v>958238</v>
      </c>
      <c r="AW434" s="45" t="s">
        <v>1</v>
      </c>
      <c r="AX434" s="45" t="s">
        <v>2647</v>
      </c>
      <c r="AY434" s="45" t="s">
        <v>923</v>
      </c>
      <c r="AZ434" s="45" t="s">
        <v>1246</v>
      </c>
      <c r="BA434" s="45" t="s">
        <v>150</v>
      </c>
      <c r="BC434" s="48">
        <v>0</v>
      </c>
      <c r="BF434" s="48">
        <v>3600387</v>
      </c>
      <c r="BG434" s="45" t="s">
        <v>2</v>
      </c>
      <c r="BH434" s="45" t="s">
        <v>1392</v>
      </c>
      <c r="BI434" s="45" t="s">
        <v>1832</v>
      </c>
      <c r="BJ434" s="45" t="s">
        <v>2202</v>
      </c>
      <c r="BK434" s="45" t="s">
        <v>366</v>
      </c>
      <c r="BM434" s="48">
        <v>0</v>
      </c>
      <c r="BP434" s="48">
        <v>325000</v>
      </c>
      <c r="BQ434" s="45" t="s">
        <v>1</v>
      </c>
      <c r="BR434" s="45" t="s">
        <v>1386</v>
      </c>
      <c r="BS434" s="45" t="s">
        <v>1811</v>
      </c>
      <c r="BT434" s="45" t="s">
        <v>145</v>
      </c>
      <c r="BU434" s="45" t="s">
        <v>145</v>
      </c>
      <c r="BW434" s="48">
        <v>0</v>
      </c>
    </row>
    <row r="435" spans="1:75" x14ac:dyDescent="0.3">
      <c r="A435" s="45" t="s">
        <v>522</v>
      </c>
      <c r="B435" s="45" t="s">
        <v>1662</v>
      </c>
      <c r="C435" s="45" t="s">
        <v>2079</v>
      </c>
      <c r="D435" s="45" t="s">
        <v>145</v>
      </c>
      <c r="E435" s="45" t="s">
        <v>1</v>
      </c>
      <c r="F435" s="51"/>
      <c r="O435" s="48">
        <v>0</v>
      </c>
      <c r="R435" s="48">
        <v>472811</v>
      </c>
      <c r="S435" s="45" t="s">
        <v>2</v>
      </c>
      <c r="T435" s="45" t="s">
        <v>662</v>
      </c>
      <c r="U435" s="45" t="s">
        <v>1016</v>
      </c>
      <c r="V435" s="45" t="s">
        <v>1210</v>
      </c>
      <c r="W435" s="45" t="s">
        <v>47</v>
      </c>
      <c r="Y435" s="48">
        <v>0</v>
      </c>
      <c r="AB435" s="48">
        <v>0</v>
      </c>
      <c r="AC435" s="45" t="s">
        <v>1</v>
      </c>
      <c r="AD435" s="45" t="s">
        <v>2515</v>
      </c>
      <c r="AE435" s="45" t="s">
        <v>973</v>
      </c>
      <c r="AF435" s="45" t="s">
        <v>1237</v>
      </c>
      <c r="AG435" s="45" t="s">
        <v>186</v>
      </c>
      <c r="AI435" s="48">
        <v>0</v>
      </c>
      <c r="AL435" s="48">
        <v>0</v>
      </c>
      <c r="AM435" s="45" t="s">
        <v>2</v>
      </c>
      <c r="AN435" s="45" t="s">
        <v>2510</v>
      </c>
      <c r="AO435" s="45" t="s">
        <v>960</v>
      </c>
      <c r="AP435" s="45" t="s">
        <v>1183</v>
      </c>
      <c r="AQ435" s="45" t="s">
        <v>177</v>
      </c>
      <c r="AS435" s="48">
        <v>0</v>
      </c>
      <c r="AV435" s="48">
        <v>0</v>
      </c>
      <c r="AW435" s="45" t="s">
        <v>2</v>
      </c>
      <c r="AX435" s="45" t="s">
        <v>2647</v>
      </c>
      <c r="AY435" s="45" t="s">
        <v>925</v>
      </c>
      <c r="AZ435" s="45" t="s">
        <v>1119</v>
      </c>
      <c r="BA435" s="45" t="s">
        <v>150</v>
      </c>
      <c r="BC435" s="48">
        <v>0</v>
      </c>
      <c r="BF435" s="48">
        <v>0</v>
      </c>
      <c r="BG435" s="45" t="s">
        <v>1</v>
      </c>
      <c r="BH435" s="45" t="s">
        <v>1392</v>
      </c>
      <c r="BI435" s="45" t="s">
        <v>1847</v>
      </c>
      <c r="BJ435" s="45" t="s">
        <v>2095</v>
      </c>
      <c r="BK435" s="45" t="s">
        <v>145</v>
      </c>
      <c r="BM435" s="48">
        <v>0</v>
      </c>
      <c r="BP435" s="48">
        <v>428304</v>
      </c>
      <c r="BQ435" s="45" t="s">
        <v>1</v>
      </c>
      <c r="BR435" s="45" t="s">
        <v>2642</v>
      </c>
      <c r="BS435" s="45" t="s">
        <v>2926</v>
      </c>
      <c r="BT435" s="45" t="s">
        <v>2610</v>
      </c>
      <c r="BU435" s="45" t="s">
        <v>127</v>
      </c>
      <c r="BW435" s="48">
        <v>0</v>
      </c>
    </row>
    <row r="436" spans="1:75" x14ac:dyDescent="0.3">
      <c r="A436" s="45" t="s">
        <v>522</v>
      </c>
      <c r="B436" s="45" t="s">
        <v>1663</v>
      </c>
      <c r="C436" s="45" t="s">
        <v>2079</v>
      </c>
      <c r="D436" s="45" t="s">
        <v>145</v>
      </c>
      <c r="E436" s="45" t="s">
        <v>1</v>
      </c>
      <c r="F436" s="51"/>
      <c r="O436" s="48">
        <v>0</v>
      </c>
      <c r="R436" s="48">
        <v>220900</v>
      </c>
      <c r="S436" s="45" t="s">
        <v>1</v>
      </c>
      <c r="T436" s="45" t="s">
        <v>663</v>
      </c>
      <c r="U436" s="45" t="s">
        <v>1017</v>
      </c>
      <c r="V436" s="45" t="s">
        <v>1267</v>
      </c>
      <c r="W436" s="45" t="s">
        <v>165</v>
      </c>
      <c r="Y436" s="48">
        <v>0</v>
      </c>
      <c r="AB436" s="48">
        <v>0</v>
      </c>
      <c r="AC436" s="45" t="s">
        <v>1</v>
      </c>
      <c r="AD436" s="45" t="s">
        <v>2515</v>
      </c>
      <c r="AE436" s="45" t="s">
        <v>974</v>
      </c>
      <c r="AF436" s="45" t="s">
        <v>1262</v>
      </c>
      <c r="AG436" s="45" t="s">
        <v>186</v>
      </c>
      <c r="AI436" s="48">
        <v>0</v>
      </c>
      <c r="AL436" s="48">
        <v>85774</v>
      </c>
      <c r="AM436" s="45" t="s">
        <v>2</v>
      </c>
      <c r="AN436" s="45" t="s">
        <v>578</v>
      </c>
      <c r="AO436" s="45" t="s">
        <v>962</v>
      </c>
      <c r="AP436" s="45" t="s">
        <v>1111</v>
      </c>
      <c r="AQ436" s="45" t="s">
        <v>128</v>
      </c>
      <c r="AS436" s="48">
        <v>0</v>
      </c>
      <c r="AV436" s="48">
        <v>2000000</v>
      </c>
      <c r="AW436" s="45" t="s">
        <v>1</v>
      </c>
      <c r="AX436" s="45" t="s">
        <v>2648</v>
      </c>
      <c r="AY436" s="45" t="s">
        <v>1841</v>
      </c>
      <c r="AZ436" s="45" t="s">
        <v>2095</v>
      </c>
      <c r="BA436" s="45" t="s">
        <v>145</v>
      </c>
      <c r="BC436" s="48">
        <v>0</v>
      </c>
      <c r="BF436" s="48">
        <v>0</v>
      </c>
      <c r="BG436" s="45" t="s">
        <v>1</v>
      </c>
      <c r="BH436" s="45" t="s">
        <v>1392</v>
      </c>
      <c r="BI436" s="45" t="s">
        <v>2888</v>
      </c>
      <c r="BJ436" s="45" t="s">
        <v>2150</v>
      </c>
      <c r="BK436" s="45" t="s">
        <v>145</v>
      </c>
      <c r="BM436" s="48">
        <v>0</v>
      </c>
      <c r="BP436" s="48">
        <v>450000</v>
      </c>
      <c r="BQ436" s="45" t="s">
        <v>1</v>
      </c>
      <c r="BR436" s="45" t="s">
        <v>2642</v>
      </c>
      <c r="BS436" s="45" t="s">
        <v>2926</v>
      </c>
      <c r="BT436" s="45" t="s">
        <v>2935</v>
      </c>
      <c r="BU436" s="45" t="s">
        <v>127</v>
      </c>
      <c r="BW436" s="48">
        <v>0</v>
      </c>
    </row>
    <row r="437" spans="1:75" ht="28.8" x14ac:dyDescent="0.3">
      <c r="A437" s="45" t="s">
        <v>522</v>
      </c>
      <c r="B437" s="45" t="s">
        <v>1664</v>
      </c>
      <c r="C437" s="45" t="s">
        <v>2359</v>
      </c>
      <c r="D437" s="45" t="s">
        <v>321</v>
      </c>
      <c r="E437" s="45" t="s">
        <v>1</v>
      </c>
      <c r="F437" s="51"/>
      <c r="O437" s="48">
        <v>0</v>
      </c>
      <c r="R437" s="48">
        <v>0</v>
      </c>
      <c r="S437" s="45" t="s">
        <v>2</v>
      </c>
      <c r="T437" s="45" t="s">
        <v>664</v>
      </c>
      <c r="U437" s="45" t="s">
        <v>1018</v>
      </c>
      <c r="V437" s="45" t="s">
        <v>1211</v>
      </c>
      <c r="W437" s="45" t="s">
        <v>47</v>
      </c>
      <c r="Y437" s="48">
        <v>0</v>
      </c>
      <c r="AB437" s="48">
        <v>3000000</v>
      </c>
      <c r="AC437" s="45" t="s">
        <v>2</v>
      </c>
      <c r="AD437" s="45" t="s">
        <v>633</v>
      </c>
      <c r="AE437" s="45" t="s">
        <v>975</v>
      </c>
      <c r="AF437" s="45" t="s">
        <v>1184</v>
      </c>
      <c r="AG437" s="45" t="s">
        <v>145</v>
      </c>
      <c r="AI437" s="48">
        <v>0</v>
      </c>
      <c r="AL437" s="48">
        <v>1200000</v>
      </c>
      <c r="AM437" s="45" t="s">
        <v>2</v>
      </c>
      <c r="AN437" s="45" t="s">
        <v>1407</v>
      </c>
      <c r="AO437" s="45" t="s">
        <v>957</v>
      </c>
      <c r="AP437" s="45" t="s">
        <v>1122</v>
      </c>
      <c r="AQ437" s="45" t="s">
        <v>175</v>
      </c>
      <c r="AS437" s="48">
        <v>87526.26</v>
      </c>
      <c r="AV437" s="48">
        <v>3250000</v>
      </c>
      <c r="AW437" s="45" t="s">
        <v>1</v>
      </c>
      <c r="AX437" s="45" t="s">
        <v>1392</v>
      </c>
      <c r="AY437" s="45" t="s">
        <v>2573</v>
      </c>
      <c r="AZ437" s="45" t="s">
        <v>2405</v>
      </c>
      <c r="BA437" s="45" t="s">
        <v>156</v>
      </c>
      <c r="BC437" s="48">
        <v>54377.23</v>
      </c>
      <c r="BF437" s="48">
        <v>0</v>
      </c>
      <c r="BG437" s="45" t="s">
        <v>1</v>
      </c>
      <c r="BH437" s="45" t="s">
        <v>1392</v>
      </c>
      <c r="BI437" s="45" t="s">
        <v>1848</v>
      </c>
      <c r="BJ437" s="45" t="s">
        <v>2150</v>
      </c>
      <c r="BK437" s="45" t="s">
        <v>145</v>
      </c>
      <c r="BM437" s="48">
        <v>286664.08</v>
      </c>
      <c r="BP437" s="48">
        <v>296136.09000000003</v>
      </c>
      <c r="BQ437" s="45" t="s">
        <v>3</v>
      </c>
      <c r="BR437" s="45" t="s">
        <v>1387</v>
      </c>
      <c r="BS437" s="45" t="s">
        <v>1816</v>
      </c>
      <c r="BT437" s="45" t="s">
        <v>2195</v>
      </c>
      <c r="BU437" s="45" t="s">
        <v>149</v>
      </c>
      <c r="BW437" s="48">
        <v>22267.33</v>
      </c>
    </row>
    <row r="438" spans="1:75" x14ac:dyDescent="0.3">
      <c r="A438" s="45" t="s">
        <v>522</v>
      </c>
      <c r="B438" s="45" t="s">
        <v>1001</v>
      </c>
      <c r="C438" s="45" t="s">
        <v>1047</v>
      </c>
      <c r="D438" s="45" t="s">
        <v>200</v>
      </c>
      <c r="E438" s="45" t="s">
        <v>3</v>
      </c>
      <c r="F438" s="51"/>
      <c r="O438" s="48">
        <v>7130.95</v>
      </c>
      <c r="R438" s="48">
        <v>455557</v>
      </c>
      <c r="S438" s="45" t="s">
        <v>2</v>
      </c>
      <c r="T438" s="45" t="s">
        <v>665</v>
      </c>
      <c r="U438" s="45" t="s">
        <v>1019</v>
      </c>
      <c r="V438" s="45" t="s">
        <v>1098</v>
      </c>
      <c r="W438" s="45" t="s">
        <v>175</v>
      </c>
      <c r="Y438" s="48">
        <v>367359.41</v>
      </c>
      <c r="AB438" s="48">
        <v>4000000</v>
      </c>
      <c r="AC438" s="45" t="s">
        <v>1</v>
      </c>
      <c r="AD438" s="45" t="s">
        <v>633</v>
      </c>
      <c r="AE438" s="45" t="s">
        <v>2583</v>
      </c>
      <c r="AF438" s="45" t="s">
        <v>2084</v>
      </c>
      <c r="AG438" s="45" t="s">
        <v>276</v>
      </c>
      <c r="AI438" s="48">
        <v>283225.71999999997</v>
      </c>
      <c r="AL438" s="48">
        <v>0</v>
      </c>
      <c r="AM438" s="45" t="s">
        <v>2</v>
      </c>
      <c r="AN438" s="45" t="s">
        <v>1407</v>
      </c>
      <c r="AO438" s="45" t="s">
        <v>958</v>
      </c>
      <c r="AP438" s="45" t="s">
        <v>1100</v>
      </c>
      <c r="AQ438" s="45" t="s">
        <v>68</v>
      </c>
      <c r="AS438" s="48">
        <v>-207577.95</v>
      </c>
      <c r="AV438" s="48">
        <v>1484</v>
      </c>
      <c r="AW438" s="45" t="s">
        <v>2</v>
      </c>
      <c r="AX438" s="45" t="s">
        <v>1392</v>
      </c>
      <c r="AY438" s="45" t="s">
        <v>931</v>
      </c>
      <c r="AZ438" s="45" t="s">
        <v>1056</v>
      </c>
      <c r="BA438" s="45" t="s">
        <v>28</v>
      </c>
      <c r="BC438" s="48">
        <v>0</v>
      </c>
      <c r="BF438" s="48">
        <v>0</v>
      </c>
      <c r="BG438" s="45" t="s">
        <v>1</v>
      </c>
      <c r="BH438" s="45" t="s">
        <v>1392</v>
      </c>
      <c r="BI438" s="45" t="s">
        <v>1833</v>
      </c>
      <c r="BJ438" s="45" t="s">
        <v>2088</v>
      </c>
      <c r="BK438" s="45" t="s">
        <v>145</v>
      </c>
      <c r="BM438" s="48">
        <v>0</v>
      </c>
      <c r="BP438" s="48">
        <v>800000</v>
      </c>
      <c r="BQ438" s="45" t="s">
        <v>3</v>
      </c>
      <c r="BR438" s="45" t="s">
        <v>1387</v>
      </c>
      <c r="BS438" s="45" t="s">
        <v>1817</v>
      </c>
      <c r="BT438" s="45" t="s">
        <v>2146</v>
      </c>
      <c r="BU438" s="45" t="s">
        <v>389</v>
      </c>
      <c r="BW438" s="48">
        <v>0</v>
      </c>
    </row>
    <row r="439" spans="1:75" x14ac:dyDescent="0.3">
      <c r="A439" s="45" t="s">
        <v>522</v>
      </c>
      <c r="B439" s="45" t="s">
        <v>800</v>
      </c>
      <c r="C439" s="45" t="s">
        <v>1047</v>
      </c>
      <c r="D439" s="45" t="s">
        <v>82</v>
      </c>
      <c r="E439" s="45" t="s">
        <v>3</v>
      </c>
      <c r="F439" s="51"/>
      <c r="O439" s="48">
        <v>0</v>
      </c>
      <c r="R439" s="48">
        <v>0</v>
      </c>
      <c r="S439" s="45" t="s">
        <v>2</v>
      </c>
      <c r="T439" s="45" t="s">
        <v>666</v>
      </c>
      <c r="U439" s="45" t="s">
        <v>1020</v>
      </c>
      <c r="V439" s="45" t="s">
        <v>1212</v>
      </c>
      <c r="W439" s="45" t="s">
        <v>136</v>
      </c>
      <c r="Y439" s="48">
        <v>0</v>
      </c>
      <c r="AB439" s="48">
        <v>3354000</v>
      </c>
      <c r="AC439" s="45" t="s">
        <v>1</v>
      </c>
      <c r="AD439" s="45" t="s">
        <v>2516</v>
      </c>
      <c r="AE439" s="45" t="s">
        <v>1940</v>
      </c>
      <c r="AF439" s="45" t="s">
        <v>2363</v>
      </c>
      <c r="AG439" s="45" t="s">
        <v>157</v>
      </c>
      <c r="AI439" s="48">
        <v>0</v>
      </c>
      <c r="AL439" s="48">
        <v>427387</v>
      </c>
      <c r="AM439" s="45" t="s">
        <v>2</v>
      </c>
      <c r="AN439" s="45" t="s">
        <v>1407</v>
      </c>
      <c r="AO439" s="45" t="s">
        <v>959</v>
      </c>
      <c r="AP439" s="45" t="s">
        <v>1181</v>
      </c>
      <c r="AQ439" s="45" t="s">
        <v>176</v>
      </c>
      <c r="AS439" s="48">
        <v>0</v>
      </c>
      <c r="AV439" s="48">
        <v>69465</v>
      </c>
      <c r="AW439" s="45" t="s">
        <v>2</v>
      </c>
      <c r="AX439" s="45" t="s">
        <v>1392</v>
      </c>
      <c r="AY439" s="45" t="s">
        <v>919</v>
      </c>
      <c r="AZ439" s="45" t="s">
        <v>1122</v>
      </c>
      <c r="BA439" s="45" t="s">
        <v>154</v>
      </c>
      <c r="BC439" s="48">
        <v>0</v>
      </c>
      <c r="BF439" s="48">
        <v>1000000</v>
      </c>
      <c r="BG439" s="45" t="s">
        <v>1</v>
      </c>
      <c r="BH439" s="45" t="s">
        <v>1392</v>
      </c>
      <c r="BI439" s="45" t="s">
        <v>2573</v>
      </c>
      <c r="BJ439" s="45" t="s">
        <v>145</v>
      </c>
      <c r="BK439" s="45" t="s">
        <v>145</v>
      </c>
      <c r="BM439" s="48">
        <v>0</v>
      </c>
      <c r="BP439" s="48">
        <v>0</v>
      </c>
      <c r="BQ439" s="45" t="s">
        <v>2</v>
      </c>
      <c r="BR439" s="45" t="s">
        <v>1387</v>
      </c>
      <c r="BS439" s="45" t="s">
        <v>1819</v>
      </c>
      <c r="BT439" s="45" t="s">
        <v>2197</v>
      </c>
      <c r="BU439" s="45" t="s">
        <v>149</v>
      </c>
      <c r="BW439" s="48">
        <v>0</v>
      </c>
    </row>
    <row r="440" spans="1:75" x14ac:dyDescent="0.3">
      <c r="A440" s="45" t="s">
        <v>522</v>
      </c>
      <c r="B440" s="45" t="s">
        <v>2540</v>
      </c>
      <c r="C440" s="45" t="s">
        <v>2603</v>
      </c>
      <c r="D440" s="45" t="s">
        <v>28</v>
      </c>
      <c r="E440" s="45" t="s">
        <v>2</v>
      </c>
      <c r="F440" s="51"/>
      <c r="O440" s="48">
        <v>1026674.75</v>
      </c>
      <c r="R440" s="48">
        <v>3188244</v>
      </c>
      <c r="S440" s="45" t="s">
        <v>1</v>
      </c>
      <c r="T440" s="45" t="s">
        <v>574</v>
      </c>
      <c r="U440" s="45" t="s">
        <v>1021</v>
      </c>
      <c r="V440" s="45" t="s">
        <v>1213</v>
      </c>
      <c r="W440" s="45" t="s">
        <v>175</v>
      </c>
      <c r="Y440" s="48">
        <v>0</v>
      </c>
      <c r="AB440" s="48">
        <v>1000000</v>
      </c>
      <c r="AC440" s="45" t="s">
        <v>2</v>
      </c>
      <c r="AD440" s="45" t="s">
        <v>1422</v>
      </c>
      <c r="AE440" s="45" t="s">
        <v>976</v>
      </c>
      <c r="AF440" s="45" t="s">
        <v>1188</v>
      </c>
      <c r="AG440" s="45" t="s">
        <v>187</v>
      </c>
      <c r="AI440" s="48">
        <v>0</v>
      </c>
      <c r="AL440" s="48">
        <v>253438</v>
      </c>
      <c r="AM440" s="45" t="s">
        <v>2</v>
      </c>
      <c r="AN440" s="45" t="s">
        <v>2511</v>
      </c>
      <c r="AO440" s="45" t="s">
        <v>963</v>
      </c>
      <c r="AP440" s="45" t="s">
        <v>1184</v>
      </c>
      <c r="AQ440" s="45" t="s">
        <v>179</v>
      </c>
      <c r="AS440" s="48">
        <v>0</v>
      </c>
      <c r="AV440" s="48">
        <v>3000000</v>
      </c>
      <c r="AW440" s="45" t="s">
        <v>2</v>
      </c>
      <c r="AX440" s="45" t="s">
        <v>1392</v>
      </c>
      <c r="AY440" s="45" t="s">
        <v>1825</v>
      </c>
      <c r="AZ440" s="45" t="s">
        <v>1168</v>
      </c>
      <c r="BA440" s="45" t="s">
        <v>155</v>
      </c>
      <c r="BC440" s="48">
        <v>0</v>
      </c>
      <c r="BF440" s="48">
        <v>0</v>
      </c>
      <c r="BG440" s="45" t="s">
        <v>1</v>
      </c>
      <c r="BH440" s="45" t="s">
        <v>1393</v>
      </c>
      <c r="BI440" s="45" t="s">
        <v>2574</v>
      </c>
      <c r="BJ440" s="45" t="s">
        <v>2363</v>
      </c>
      <c r="BK440" s="45" t="s">
        <v>272</v>
      </c>
      <c r="BM440" s="48">
        <v>0</v>
      </c>
      <c r="BP440" s="48">
        <v>0</v>
      </c>
      <c r="BQ440" s="45" t="s">
        <v>2</v>
      </c>
      <c r="BR440" s="45" t="s">
        <v>1387</v>
      </c>
      <c r="BS440" s="45" t="s">
        <v>1820</v>
      </c>
      <c r="BT440" s="45" t="s">
        <v>2198</v>
      </c>
      <c r="BU440" s="45" t="s">
        <v>55</v>
      </c>
      <c r="BW440" s="48">
        <v>0</v>
      </c>
    </row>
    <row r="441" spans="1:75" x14ac:dyDescent="0.3">
      <c r="A441" s="45" t="s">
        <v>522</v>
      </c>
      <c r="B441" s="45" t="s">
        <v>1665</v>
      </c>
      <c r="C441" s="45" t="s">
        <v>2136</v>
      </c>
      <c r="D441" s="45" t="s">
        <v>335</v>
      </c>
      <c r="E441" s="45" t="s">
        <v>2</v>
      </c>
      <c r="F441" s="51"/>
      <c r="O441" s="48">
        <v>0</v>
      </c>
      <c r="R441" s="48">
        <v>750000</v>
      </c>
      <c r="S441" s="45" t="s">
        <v>2</v>
      </c>
      <c r="T441" s="45" t="s">
        <v>667</v>
      </c>
      <c r="U441" s="45" t="s">
        <v>1022</v>
      </c>
      <c r="V441" s="45" t="s">
        <v>1214</v>
      </c>
      <c r="W441" s="45" t="s">
        <v>175</v>
      </c>
      <c r="Y441" s="48">
        <v>0</v>
      </c>
      <c r="AB441" s="48">
        <v>0</v>
      </c>
      <c r="AC441" s="45" t="s">
        <v>2</v>
      </c>
      <c r="AD441" s="45" t="s">
        <v>1422</v>
      </c>
      <c r="AE441" s="45" t="s">
        <v>977</v>
      </c>
      <c r="AF441" s="45" t="s">
        <v>1157</v>
      </c>
      <c r="AG441" s="45" t="s">
        <v>145</v>
      </c>
      <c r="AI441" s="48">
        <v>81983.98</v>
      </c>
      <c r="AL441" s="48">
        <v>0</v>
      </c>
      <c r="AM441" s="45" t="s">
        <v>1</v>
      </c>
      <c r="AN441" s="45" t="s">
        <v>2511</v>
      </c>
      <c r="AO441" s="45" t="s">
        <v>963</v>
      </c>
      <c r="AP441" s="45" t="s">
        <v>1263</v>
      </c>
      <c r="AQ441" s="45" t="s">
        <v>179</v>
      </c>
      <c r="AS441" s="48">
        <v>12290.42</v>
      </c>
      <c r="AV441" s="48">
        <v>0</v>
      </c>
      <c r="AW441" s="45" t="s">
        <v>2</v>
      </c>
      <c r="AX441" s="45" t="s">
        <v>1392</v>
      </c>
      <c r="AY441" s="45" t="s">
        <v>2572</v>
      </c>
      <c r="AZ441" s="45" t="s">
        <v>1106</v>
      </c>
      <c r="BA441" s="45" t="s">
        <v>156</v>
      </c>
      <c r="BC441" s="48">
        <v>0</v>
      </c>
      <c r="BF441" s="48">
        <v>0</v>
      </c>
      <c r="BG441" s="45" t="s">
        <v>2</v>
      </c>
      <c r="BH441" s="45" t="s">
        <v>1395</v>
      </c>
      <c r="BI441" s="45" t="s">
        <v>933</v>
      </c>
      <c r="BJ441" s="45" t="s">
        <v>1170</v>
      </c>
      <c r="BK441" s="45" t="s">
        <v>159</v>
      </c>
      <c r="BM441" s="48">
        <v>0</v>
      </c>
      <c r="BP441" s="48">
        <v>1000000</v>
      </c>
      <c r="BQ441" s="45" t="s">
        <v>1</v>
      </c>
      <c r="BR441" s="45" t="s">
        <v>1387</v>
      </c>
      <c r="BS441" s="45" t="s">
        <v>1813</v>
      </c>
      <c r="BT441" s="45" t="s">
        <v>2150</v>
      </c>
      <c r="BU441" s="45" t="s">
        <v>145</v>
      </c>
      <c r="BW441" s="48">
        <v>0</v>
      </c>
    </row>
    <row r="442" spans="1:75" ht="28.8" x14ac:dyDescent="0.3">
      <c r="A442" s="45" t="s">
        <v>522</v>
      </c>
      <c r="B442" s="45" t="s">
        <v>1664</v>
      </c>
      <c r="C442" s="45" t="s">
        <v>2137</v>
      </c>
      <c r="D442" s="45" t="s">
        <v>321</v>
      </c>
      <c r="E442" s="45" t="s">
        <v>2</v>
      </c>
      <c r="F442" s="51"/>
      <c r="O442" s="48">
        <v>0</v>
      </c>
      <c r="R442" s="48">
        <v>0</v>
      </c>
      <c r="S442" s="45" t="s">
        <v>1</v>
      </c>
      <c r="T442" s="45" t="s">
        <v>2442</v>
      </c>
      <c r="U442" s="45" t="s">
        <v>2470</v>
      </c>
      <c r="V442" s="45" t="s">
        <v>2360</v>
      </c>
      <c r="W442" s="45" t="s">
        <v>145</v>
      </c>
      <c r="Y442" s="48">
        <v>0</v>
      </c>
      <c r="AB442" s="48">
        <v>6500000</v>
      </c>
      <c r="AC442" s="45" t="s">
        <v>1</v>
      </c>
      <c r="AD442" s="45" t="s">
        <v>1303</v>
      </c>
      <c r="AE442" s="45" t="s">
        <v>1554</v>
      </c>
      <c r="AF442" s="45" t="s">
        <v>2095</v>
      </c>
      <c r="AG442" s="45" t="s">
        <v>188</v>
      </c>
      <c r="AI442" s="48">
        <v>0</v>
      </c>
      <c r="AL442" s="48">
        <v>1172370</v>
      </c>
      <c r="AM442" s="45" t="s">
        <v>3</v>
      </c>
      <c r="AN442" s="45" t="s">
        <v>625</v>
      </c>
      <c r="AO442" s="45" t="s">
        <v>964</v>
      </c>
      <c r="AP442" s="45" t="s">
        <v>1185</v>
      </c>
      <c r="AQ442" s="45" t="s">
        <v>180</v>
      </c>
      <c r="AS442" s="48">
        <v>0</v>
      </c>
      <c r="AV442" s="48">
        <v>0</v>
      </c>
      <c r="AW442" s="45" t="s">
        <v>2</v>
      </c>
      <c r="AX442" s="45" t="s">
        <v>1392</v>
      </c>
      <c r="AY442" s="45" t="s">
        <v>922</v>
      </c>
      <c r="AZ442" s="45" t="s">
        <v>1100</v>
      </c>
      <c r="BA442" s="45" t="s">
        <v>156</v>
      </c>
      <c r="BC442" s="48">
        <v>0</v>
      </c>
      <c r="BF442" s="48">
        <v>500000</v>
      </c>
      <c r="BG442" s="45" t="s">
        <v>1</v>
      </c>
      <c r="BH442" s="45" t="s">
        <v>1395</v>
      </c>
      <c r="BI442" s="45" t="s">
        <v>933</v>
      </c>
      <c r="BJ442" s="45" t="s">
        <v>145</v>
      </c>
      <c r="BK442" s="45" t="s">
        <v>145</v>
      </c>
      <c r="BM442" s="48">
        <v>0</v>
      </c>
      <c r="BP442" s="48">
        <v>0</v>
      </c>
      <c r="BQ442" s="45" t="s">
        <v>1</v>
      </c>
      <c r="BR442" s="45" t="s">
        <v>1387</v>
      </c>
      <c r="BS442" s="45" t="s">
        <v>2927</v>
      </c>
      <c r="BT442" s="45" t="s">
        <v>145</v>
      </c>
      <c r="BU442" s="45" t="s">
        <v>145</v>
      </c>
      <c r="BW442" s="48">
        <v>0</v>
      </c>
    </row>
    <row r="443" spans="1:75" x14ac:dyDescent="0.3">
      <c r="A443" s="45" t="s">
        <v>1333</v>
      </c>
      <c r="B443" s="45" t="s">
        <v>1666</v>
      </c>
      <c r="C443" s="45" t="s">
        <v>2082</v>
      </c>
      <c r="D443" s="45" t="s">
        <v>145</v>
      </c>
      <c r="E443" s="45" t="s">
        <v>1</v>
      </c>
      <c r="F443" s="51"/>
      <c r="O443" s="48">
        <v>0</v>
      </c>
      <c r="R443" s="48">
        <v>84502</v>
      </c>
      <c r="S443" s="45" t="s">
        <v>1</v>
      </c>
      <c r="T443" s="45" t="s">
        <v>509</v>
      </c>
      <c r="U443" s="45" t="s">
        <v>1023</v>
      </c>
      <c r="V443" s="45" t="s">
        <v>1240</v>
      </c>
      <c r="W443" s="45" t="s">
        <v>175</v>
      </c>
      <c r="Y443" s="48">
        <v>0</v>
      </c>
      <c r="AB443" s="48">
        <v>0</v>
      </c>
      <c r="AC443" s="45" t="s">
        <v>1</v>
      </c>
      <c r="AD443" s="45" t="s">
        <v>634</v>
      </c>
      <c r="AE443" s="45" t="s">
        <v>979</v>
      </c>
      <c r="AF443" s="45" t="s">
        <v>1237</v>
      </c>
      <c r="AG443" s="45" t="s">
        <v>188</v>
      </c>
      <c r="AI443" s="48">
        <v>0</v>
      </c>
      <c r="AL443" s="48">
        <v>7000000</v>
      </c>
      <c r="AM443" s="45" t="s">
        <v>2</v>
      </c>
      <c r="AN443" s="45" t="s">
        <v>626</v>
      </c>
      <c r="AO443" s="45" t="s">
        <v>965</v>
      </c>
      <c r="AP443" s="45" t="s">
        <v>1186</v>
      </c>
      <c r="AQ443" s="45" t="s">
        <v>181</v>
      </c>
      <c r="AS443" s="48">
        <v>0</v>
      </c>
      <c r="AV443" s="48">
        <v>1000000</v>
      </c>
      <c r="AW443" s="45" t="s">
        <v>1</v>
      </c>
      <c r="AX443" s="45" t="s">
        <v>1392</v>
      </c>
      <c r="AY443" s="45" t="s">
        <v>2784</v>
      </c>
      <c r="AZ443" s="45" t="s">
        <v>2150</v>
      </c>
      <c r="BA443" s="45" t="s">
        <v>145</v>
      </c>
      <c r="BC443" s="48">
        <v>0</v>
      </c>
      <c r="BF443" s="48">
        <v>355264</v>
      </c>
      <c r="BG443" s="45" t="s">
        <v>2</v>
      </c>
      <c r="BH443" s="45" t="s">
        <v>2645</v>
      </c>
      <c r="BI443" s="45" t="s">
        <v>1871</v>
      </c>
      <c r="BJ443" s="45" t="s">
        <v>2211</v>
      </c>
      <c r="BK443" s="45" t="s">
        <v>168</v>
      </c>
      <c r="BM443" s="48">
        <v>0</v>
      </c>
      <c r="BP443" s="48">
        <v>0</v>
      </c>
      <c r="BQ443" s="45" t="s">
        <v>1</v>
      </c>
      <c r="BR443" s="45" t="s">
        <v>1387</v>
      </c>
      <c r="BS443" s="45" t="s">
        <v>2883</v>
      </c>
      <c r="BT443" s="45" t="s">
        <v>145</v>
      </c>
      <c r="BU443" s="45" t="s">
        <v>145</v>
      </c>
      <c r="BW443" s="48">
        <v>0</v>
      </c>
    </row>
    <row r="444" spans="1:75" x14ac:dyDescent="0.3">
      <c r="A444" s="45" t="s">
        <v>1334</v>
      </c>
      <c r="B444" s="45" t="s">
        <v>1667</v>
      </c>
      <c r="C444" s="45" t="s">
        <v>145</v>
      </c>
      <c r="D444" s="45" t="s">
        <v>145</v>
      </c>
      <c r="E444" s="45" t="s">
        <v>4</v>
      </c>
      <c r="F444" s="51"/>
      <c r="O444" s="48">
        <v>0</v>
      </c>
      <c r="R444" s="48">
        <v>2000000</v>
      </c>
      <c r="S444" s="45" t="s">
        <v>1</v>
      </c>
      <c r="T444" s="45" t="s">
        <v>668</v>
      </c>
      <c r="U444" s="45" t="s">
        <v>1024</v>
      </c>
      <c r="V444" s="45" t="s">
        <v>1204</v>
      </c>
      <c r="W444" s="45" t="s">
        <v>191</v>
      </c>
      <c r="Y444" s="48">
        <v>0</v>
      </c>
      <c r="AB444" s="48">
        <v>0</v>
      </c>
      <c r="AC444" s="45" t="s">
        <v>2</v>
      </c>
      <c r="AD444" s="45" t="s">
        <v>634</v>
      </c>
      <c r="AE444" s="45" t="s">
        <v>978</v>
      </c>
      <c r="AF444" s="45" t="s">
        <v>1189</v>
      </c>
      <c r="AG444" s="45" t="s">
        <v>277</v>
      </c>
      <c r="AI444" s="48">
        <v>0</v>
      </c>
      <c r="AL444" s="48">
        <v>0</v>
      </c>
      <c r="AM444" s="45" t="s">
        <v>1</v>
      </c>
      <c r="AN444" s="45" t="s">
        <v>626</v>
      </c>
      <c r="AO444" s="45" t="s">
        <v>2689</v>
      </c>
      <c r="AP444" s="45" t="s">
        <v>145</v>
      </c>
      <c r="AQ444" s="45" t="s">
        <v>145</v>
      </c>
      <c r="AS444" s="48">
        <v>0</v>
      </c>
      <c r="AV444" s="48">
        <v>5000000</v>
      </c>
      <c r="AW444" s="45" t="s">
        <v>1</v>
      </c>
      <c r="AX444" s="45" t="s">
        <v>1392</v>
      </c>
      <c r="AY444" s="45" t="s">
        <v>2785</v>
      </c>
      <c r="AZ444" s="45" t="s">
        <v>2150</v>
      </c>
      <c r="BA444" s="45" t="s">
        <v>145</v>
      </c>
      <c r="BC444" s="48">
        <v>0</v>
      </c>
      <c r="BF444" s="48">
        <v>50000</v>
      </c>
      <c r="BG444" s="45" t="s">
        <v>2</v>
      </c>
      <c r="BH444" s="45" t="s">
        <v>606</v>
      </c>
      <c r="BI444" s="45" t="s">
        <v>934</v>
      </c>
      <c r="BJ444" s="45" t="s">
        <v>1171</v>
      </c>
      <c r="BK444" s="45" t="s">
        <v>160</v>
      </c>
      <c r="BM444" s="48">
        <v>0</v>
      </c>
      <c r="BP444" s="48">
        <v>34147.18</v>
      </c>
      <c r="BQ444" s="45" t="s">
        <v>2</v>
      </c>
      <c r="BR444" s="45" t="s">
        <v>2645</v>
      </c>
      <c r="BS444" s="45" t="s">
        <v>2884</v>
      </c>
      <c r="BT444" s="45" t="s">
        <v>1167</v>
      </c>
      <c r="BU444" s="45" t="s">
        <v>170</v>
      </c>
      <c r="BW444" s="48">
        <v>0</v>
      </c>
    </row>
    <row r="445" spans="1:75" x14ac:dyDescent="0.3">
      <c r="A445" s="45" t="s">
        <v>1334</v>
      </c>
      <c r="B445" s="45" t="s">
        <v>801</v>
      </c>
      <c r="C445" s="45" t="s">
        <v>1107</v>
      </c>
      <c r="D445" s="45" t="s">
        <v>85</v>
      </c>
      <c r="E445" s="45" t="s">
        <v>2</v>
      </c>
      <c r="F445" s="51"/>
      <c r="O445" s="48">
        <v>41257.57</v>
      </c>
      <c r="R445" s="48">
        <v>200000</v>
      </c>
      <c r="S445" s="45" t="s">
        <v>2</v>
      </c>
      <c r="T445" s="45" t="s">
        <v>669</v>
      </c>
      <c r="U445" s="45" t="s">
        <v>1025</v>
      </c>
      <c r="V445" s="45" t="s">
        <v>1215</v>
      </c>
      <c r="W445" s="45" t="s">
        <v>165</v>
      </c>
      <c r="Y445" s="48">
        <v>26556.639999999999</v>
      </c>
      <c r="AB445" s="48">
        <v>1153778</v>
      </c>
      <c r="AC445" s="45" t="s">
        <v>1</v>
      </c>
      <c r="AD445" s="45" t="s">
        <v>1426</v>
      </c>
      <c r="AE445" s="45" t="s">
        <v>1946</v>
      </c>
      <c r="AF445" s="45" t="s">
        <v>2360</v>
      </c>
      <c r="AG445" s="45" t="s">
        <v>189</v>
      </c>
      <c r="AI445" s="48">
        <v>0</v>
      </c>
      <c r="AL445" s="48">
        <v>2132545</v>
      </c>
      <c r="AM445" s="45" t="s">
        <v>2</v>
      </c>
      <c r="AN445" s="45" t="s">
        <v>2651</v>
      </c>
      <c r="AO445" s="45" t="s">
        <v>1917</v>
      </c>
      <c r="AP445" s="45" t="s">
        <v>2227</v>
      </c>
      <c r="AQ445" s="45" t="s">
        <v>179</v>
      </c>
      <c r="AS445" s="48">
        <v>3474.15</v>
      </c>
      <c r="AV445" s="48">
        <v>1000000</v>
      </c>
      <c r="AW445" s="45" t="s">
        <v>1</v>
      </c>
      <c r="AX445" s="45" t="s">
        <v>1392</v>
      </c>
      <c r="AY445" s="45" t="s">
        <v>2786</v>
      </c>
      <c r="AZ445" s="45" t="s">
        <v>145</v>
      </c>
      <c r="BA445" s="45" t="s">
        <v>145</v>
      </c>
      <c r="BC445" s="48">
        <v>2770.35</v>
      </c>
      <c r="BF445" s="48">
        <v>295474</v>
      </c>
      <c r="BG445" s="45" t="s">
        <v>2</v>
      </c>
      <c r="BH445" s="45" t="s">
        <v>1405</v>
      </c>
      <c r="BI445" s="45" t="s">
        <v>935</v>
      </c>
      <c r="BJ445" s="45" t="s">
        <v>2210</v>
      </c>
      <c r="BK445" s="45" t="s">
        <v>51</v>
      </c>
      <c r="BM445" s="48">
        <v>0</v>
      </c>
      <c r="BP445" s="48">
        <v>0</v>
      </c>
      <c r="BQ445" s="45" t="s">
        <v>2</v>
      </c>
      <c r="BR445" s="45" t="s">
        <v>2645</v>
      </c>
      <c r="BS445" s="45" t="s">
        <v>918</v>
      </c>
      <c r="BT445" s="45" t="s">
        <v>1167</v>
      </c>
      <c r="BU445" s="45" t="s">
        <v>153</v>
      </c>
      <c r="BW445" s="48">
        <v>0</v>
      </c>
    </row>
    <row r="446" spans="1:75" x14ac:dyDescent="0.3">
      <c r="A446" s="45" t="s">
        <v>1334</v>
      </c>
      <c r="B446" s="45" t="s">
        <v>1668</v>
      </c>
      <c r="C446" s="45" t="s">
        <v>2138</v>
      </c>
      <c r="D446" s="45" t="s">
        <v>2139</v>
      </c>
      <c r="E446" s="45" t="s">
        <v>4</v>
      </c>
      <c r="F446" s="51"/>
      <c r="O446" s="48">
        <v>0</v>
      </c>
      <c r="R446" s="48">
        <v>101812</v>
      </c>
      <c r="S446" s="45" t="s">
        <v>2</v>
      </c>
      <c r="T446" s="45" t="s">
        <v>669</v>
      </c>
      <c r="U446" s="45" t="s">
        <v>1026</v>
      </c>
      <c r="V446" s="45" t="s">
        <v>1215</v>
      </c>
      <c r="W446" s="45" t="s">
        <v>203</v>
      </c>
      <c r="Y446" s="48">
        <v>0</v>
      </c>
      <c r="AB446" s="48">
        <v>500000</v>
      </c>
      <c r="AC446" s="45" t="s">
        <v>1</v>
      </c>
      <c r="AD446" s="45" t="s">
        <v>635</v>
      </c>
      <c r="AE446" s="45" t="s">
        <v>980</v>
      </c>
      <c r="AF446" s="45" t="s">
        <v>1263</v>
      </c>
      <c r="AG446" s="45" t="s">
        <v>190</v>
      </c>
      <c r="AI446" s="48">
        <v>0</v>
      </c>
      <c r="AL446" s="48">
        <v>5000000</v>
      </c>
      <c r="AM446" s="45" t="s">
        <v>2</v>
      </c>
      <c r="AN446" s="45" t="s">
        <v>2436</v>
      </c>
      <c r="AO446" s="45" t="s">
        <v>2462</v>
      </c>
      <c r="AP446" s="45" t="s">
        <v>2474</v>
      </c>
      <c r="AQ446" s="45" t="s">
        <v>145</v>
      </c>
      <c r="AS446" s="48">
        <v>0</v>
      </c>
      <c r="AV446" s="48">
        <v>2350000</v>
      </c>
      <c r="AW446" s="45" t="s">
        <v>1</v>
      </c>
      <c r="AX446" s="45" t="s">
        <v>1392</v>
      </c>
      <c r="AY446" s="45" t="s">
        <v>2787</v>
      </c>
      <c r="AZ446" s="45" t="s">
        <v>145</v>
      </c>
      <c r="BA446" s="45" t="s">
        <v>145</v>
      </c>
      <c r="BC446" s="48">
        <v>0</v>
      </c>
      <c r="BF446" s="48">
        <v>0</v>
      </c>
      <c r="BG446" s="45" t="s">
        <v>2</v>
      </c>
      <c r="BH446" s="45" t="s">
        <v>1405</v>
      </c>
      <c r="BI446" s="45" t="s">
        <v>935</v>
      </c>
      <c r="BJ446" s="45" t="s">
        <v>1172</v>
      </c>
      <c r="BK446" s="45" t="s">
        <v>51</v>
      </c>
      <c r="BM446" s="48">
        <v>213361.46</v>
      </c>
      <c r="BP446" s="48">
        <v>4000000</v>
      </c>
      <c r="BQ446" s="45" t="s">
        <v>4</v>
      </c>
      <c r="BR446" s="45" t="s">
        <v>1300</v>
      </c>
      <c r="BS446" s="45" t="s">
        <v>1839</v>
      </c>
      <c r="BT446" s="45" t="s">
        <v>2934</v>
      </c>
      <c r="BU446" s="45" t="s">
        <v>390</v>
      </c>
      <c r="BW446" s="48">
        <v>-81341.09</v>
      </c>
    </row>
    <row r="447" spans="1:75" x14ac:dyDescent="0.3">
      <c r="A447" s="45" t="s">
        <v>1335</v>
      </c>
      <c r="B447" s="45" t="s">
        <v>1669</v>
      </c>
      <c r="C447" s="45" t="s">
        <v>2370</v>
      </c>
      <c r="D447" s="45" t="s">
        <v>322</v>
      </c>
      <c r="E447" s="45" t="s">
        <v>1</v>
      </c>
      <c r="F447" s="51"/>
      <c r="O447" s="48">
        <v>0</v>
      </c>
      <c r="R447" s="48">
        <v>3000000</v>
      </c>
      <c r="S447" s="45" t="s">
        <v>2</v>
      </c>
      <c r="T447" s="45" t="s">
        <v>670</v>
      </c>
      <c r="U447" s="45" t="s">
        <v>1027</v>
      </c>
      <c r="V447" s="45" t="s">
        <v>1216</v>
      </c>
      <c r="W447" s="45" t="s">
        <v>204</v>
      </c>
      <c r="Y447" s="48">
        <v>0</v>
      </c>
      <c r="AB447" s="48">
        <v>0</v>
      </c>
      <c r="AC447" s="45" t="s">
        <v>1</v>
      </c>
      <c r="AD447" s="45" t="s">
        <v>635</v>
      </c>
      <c r="AE447" s="45" t="s">
        <v>981</v>
      </c>
      <c r="AF447" s="45" t="s">
        <v>1262</v>
      </c>
      <c r="AG447" s="45" t="s">
        <v>278</v>
      </c>
      <c r="AI447" s="48">
        <v>0</v>
      </c>
      <c r="AL447" s="48">
        <v>1244839</v>
      </c>
      <c r="AM447" s="45" t="s">
        <v>2</v>
      </c>
      <c r="AN447" s="45" t="s">
        <v>2512</v>
      </c>
      <c r="AO447" s="45" t="s">
        <v>968</v>
      </c>
      <c r="AP447" s="45" t="s">
        <v>1187</v>
      </c>
      <c r="AQ447" s="45" t="s">
        <v>184</v>
      </c>
      <c r="AS447" s="48">
        <v>37880.080000000002</v>
      </c>
      <c r="AV447" s="48">
        <v>1750000</v>
      </c>
      <c r="AW447" s="45" t="s">
        <v>1</v>
      </c>
      <c r="AX447" s="45" t="s">
        <v>1392</v>
      </c>
      <c r="AY447" s="45" t="s">
        <v>2573</v>
      </c>
      <c r="AZ447" s="45" t="s">
        <v>145</v>
      </c>
      <c r="BA447" s="45" t="s">
        <v>145</v>
      </c>
      <c r="BC447" s="48">
        <v>19813.72</v>
      </c>
      <c r="BF447" s="48">
        <v>1067878</v>
      </c>
      <c r="BG447" s="45" t="s">
        <v>2</v>
      </c>
      <c r="BH447" s="45" t="s">
        <v>608</v>
      </c>
      <c r="BI447" s="45" t="s">
        <v>936</v>
      </c>
      <c r="BJ447" s="45" t="s">
        <v>1073</v>
      </c>
      <c r="BK447" s="45" t="s">
        <v>161</v>
      </c>
      <c r="BM447" s="48">
        <v>0</v>
      </c>
      <c r="BP447" s="48">
        <v>78460563</v>
      </c>
      <c r="BQ447" s="45" t="s">
        <v>4</v>
      </c>
      <c r="BR447" s="45" t="s">
        <v>1300</v>
      </c>
      <c r="BS447" s="45" t="s">
        <v>1300</v>
      </c>
      <c r="BT447" s="45" t="s">
        <v>2079</v>
      </c>
      <c r="BU447" s="45" t="s">
        <v>145</v>
      </c>
      <c r="BW447" s="48">
        <v>0</v>
      </c>
    </row>
    <row r="448" spans="1:75" x14ac:dyDescent="0.3">
      <c r="A448" s="45" t="s">
        <v>1335</v>
      </c>
      <c r="B448" s="45" t="s">
        <v>1669</v>
      </c>
      <c r="C448" s="45" t="s">
        <v>2371</v>
      </c>
      <c r="D448" s="45" t="s">
        <v>322</v>
      </c>
      <c r="E448" s="45" t="s">
        <v>1</v>
      </c>
      <c r="F448" s="51"/>
      <c r="O448" s="48">
        <v>0</v>
      </c>
      <c r="R448" s="48">
        <v>0</v>
      </c>
      <c r="S448" s="45" t="s">
        <v>2</v>
      </c>
      <c r="T448" s="45" t="s">
        <v>671</v>
      </c>
      <c r="U448" s="45" t="s">
        <v>1028</v>
      </c>
      <c r="V448" s="45" t="s">
        <v>1217</v>
      </c>
      <c r="W448" s="45" t="s">
        <v>8</v>
      </c>
      <c r="Y448" s="48">
        <v>0</v>
      </c>
      <c r="AB448" s="48">
        <v>1000000</v>
      </c>
      <c r="AC448" s="45" t="s">
        <v>2</v>
      </c>
      <c r="AD448" s="45" t="s">
        <v>636</v>
      </c>
      <c r="AE448" s="45" t="s">
        <v>1948</v>
      </c>
      <c r="AF448" s="45" t="s">
        <v>1111</v>
      </c>
      <c r="AG448" s="45" t="s">
        <v>189</v>
      </c>
      <c r="AI448" s="48">
        <v>0</v>
      </c>
      <c r="AL448" s="48">
        <v>855309</v>
      </c>
      <c r="AM448" s="45" t="s">
        <v>1</v>
      </c>
      <c r="AN448" s="45" t="s">
        <v>2513</v>
      </c>
      <c r="AO448" s="45" t="s">
        <v>2577</v>
      </c>
      <c r="AP448" s="45" t="s">
        <v>2363</v>
      </c>
      <c r="AQ448" s="45" t="s">
        <v>274</v>
      </c>
      <c r="AS448" s="48">
        <v>12106.47</v>
      </c>
      <c r="AV448" s="48">
        <v>0</v>
      </c>
      <c r="AW448" s="45" t="s">
        <v>3</v>
      </c>
      <c r="AX448" s="45" t="s">
        <v>2708</v>
      </c>
      <c r="AY448" s="45" t="s">
        <v>1858</v>
      </c>
      <c r="AZ448" s="45" t="s">
        <v>2207</v>
      </c>
      <c r="BA448" s="45" t="s">
        <v>298</v>
      </c>
      <c r="BC448" s="48">
        <v>5573.76</v>
      </c>
      <c r="BF448" s="48">
        <v>0</v>
      </c>
      <c r="BG448" s="45" t="s">
        <v>1</v>
      </c>
      <c r="BH448" s="45" t="s">
        <v>608</v>
      </c>
      <c r="BI448" s="45" t="s">
        <v>936</v>
      </c>
      <c r="BJ448" s="45" t="s">
        <v>1261</v>
      </c>
      <c r="BK448" s="45" t="s">
        <v>151</v>
      </c>
      <c r="BM448" s="48">
        <v>97959.2</v>
      </c>
      <c r="BP448" s="48">
        <v>255728.73</v>
      </c>
      <c r="BQ448" s="45" t="s">
        <v>1</v>
      </c>
      <c r="BR448" s="45" t="s">
        <v>2646</v>
      </c>
      <c r="BS448" s="45" t="s">
        <v>924</v>
      </c>
      <c r="BT448" s="45" t="s">
        <v>1245</v>
      </c>
      <c r="BU448" s="45" t="s">
        <v>157</v>
      </c>
      <c r="BW448" s="48">
        <v>22464.57</v>
      </c>
    </row>
    <row r="449" spans="1:75" x14ac:dyDescent="0.3">
      <c r="A449" s="45" t="s">
        <v>1335</v>
      </c>
      <c r="B449" s="45" t="s">
        <v>1669</v>
      </c>
      <c r="C449" s="45" t="s">
        <v>2135</v>
      </c>
      <c r="D449" s="45" t="s">
        <v>322</v>
      </c>
      <c r="E449" s="45" t="s">
        <v>2</v>
      </c>
      <c r="F449" s="51"/>
      <c r="O449" s="48">
        <v>0</v>
      </c>
      <c r="R449" s="48">
        <v>1000000</v>
      </c>
      <c r="S449" s="45" t="s">
        <v>2</v>
      </c>
      <c r="T449" s="45" t="s">
        <v>672</v>
      </c>
      <c r="U449" s="45" t="s">
        <v>1029</v>
      </c>
      <c r="V449" s="45" t="s">
        <v>1218</v>
      </c>
      <c r="W449" s="45" t="s">
        <v>205</v>
      </c>
      <c r="Y449" s="48">
        <v>0</v>
      </c>
      <c r="AB449" s="48">
        <v>4000000</v>
      </c>
      <c r="AC449" s="45" t="s">
        <v>2</v>
      </c>
      <c r="AD449" s="45" t="s">
        <v>636</v>
      </c>
      <c r="AE449" s="45" t="s">
        <v>982</v>
      </c>
      <c r="AF449" s="45" t="s">
        <v>1111</v>
      </c>
      <c r="AG449" s="45" t="s">
        <v>145</v>
      </c>
      <c r="AI449" s="48">
        <v>0</v>
      </c>
      <c r="AL449" s="48">
        <v>1200000</v>
      </c>
      <c r="AM449" s="45" t="s">
        <v>1</v>
      </c>
      <c r="AN449" s="45" t="s">
        <v>2514</v>
      </c>
      <c r="AO449" s="45" t="s">
        <v>2578</v>
      </c>
      <c r="AP449" s="45" t="s">
        <v>145</v>
      </c>
      <c r="AQ449" s="45" t="s">
        <v>145</v>
      </c>
      <c r="AS449" s="48">
        <v>0</v>
      </c>
      <c r="AV449" s="48">
        <v>5716766</v>
      </c>
      <c r="AW449" s="45" t="s">
        <v>1</v>
      </c>
      <c r="AX449" s="45" t="s">
        <v>1393</v>
      </c>
      <c r="AY449" s="45" t="s">
        <v>2574</v>
      </c>
      <c r="AZ449" s="45" t="s">
        <v>2363</v>
      </c>
      <c r="BA449" s="45" t="s">
        <v>272</v>
      </c>
      <c r="BC449" s="48">
        <v>0</v>
      </c>
      <c r="BF449" s="48">
        <v>0</v>
      </c>
      <c r="BG449" s="45" t="s">
        <v>2</v>
      </c>
      <c r="BH449" s="45" t="s">
        <v>608</v>
      </c>
      <c r="BI449" s="45" t="s">
        <v>936</v>
      </c>
      <c r="BJ449" s="45" t="s">
        <v>1073</v>
      </c>
      <c r="BK449" s="45" t="s">
        <v>151</v>
      </c>
      <c r="BM449" s="48">
        <v>0</v>
      </c>
      <c r="BP449" s="48">
        <v>190589.92</v>
      </c>
      <c r="BQ449" s="45" t="s">
        <v>1</v>
      </c>
      <c r="BR449" s="45" t="s">
        <v>2646</v>
      </c>
      <c r="BS449" s="45" t="s">
        <v>926</v>
      </c>
      <c r="BT449" s="45" t="s">
        <v>1246</v>
      </c>
      <c r="BU449" s="45" t="s">
        <v>157</v>
      </c>
      <c r="BW449" s="48">
        <v>0</v>
      </c>
    </row>
    <row r="450" spans="1:75" x14ac:dyDescent="0.3">
      <c r="A450" s="45" t="s">
        <v>1336</v>
      </c>
      <c r="B450" s="45" t="s">
        <v>1670</v>
      </c>
      <c r="C450" s="45" t="s">
        <v>2359</v>
      </c>
      <c r="D450" s="45" t="s">
        <v>171</v>
      </c>
      <c r="E450" s="45" t="s">
        <v>1</v>
      </c>
      <c r="F450" s="51"/>
      <c r="O450" s="48">
        <v>0</v>
      </c>
      <c r="R450" s="48">
        <v>3000000</v>
      </c>
      <c r="S450" s="45" t="s">
        <v>4</v>
      </c>
      <c r="T450" s="45" t="s">
        <v>673</v>
      </c>
      <c r="U450" s="45" t="s">
        <v>1030</v>
      </c>
      <c r="V450" s="45" t="s">
        <v>1219</v>
      </c>
      <c r="W450" s="45" t="s">
        <v>206</v>
      </c>
      <c r="Y450" s="48">
        <v>0</v>
      </c>
      <c r="AB450" s="48">
        <v>2006639</v>
      </c>
      <c r="AC450" s="45" t="s">
        <v>1</v>
      </c>
      <c r="AD450" s="45" t="s">
        <v>636</v>
      </c>
      <c r="AE450" s="45" t="s">
        <v>2584</v>
      </c>
      <c r="AF450" s="45" t="s">
        <v>2084</v>
      </c>
      <c r="AG450" s="45" t="s">
        <v>191</v>
      </c>
      <c r="AI450" s="48">
        <v>0</v>
      </c>
      <c r="AL450" s="48">
        <v>377300</v>
      </c>
      <c r="AM450" s="45" t="s">
        <v>1</v>
      </c>
      <c r="AN450" s="45" t="s">
        <v>627</v>
      </c>
      <c r="AO450" s="45" t="s">
        <v>2579</v>
      </c>
      <c r="AP450" s="45" t="s">
        <v>1263</v>
      </c>
      <c r="AQ450" s="45" t="s">
        <v>182</v>
      </c>
      <c r="AS450" s="48">
        <v>0</v>
      </c>
      <c r="AV450" s="48">
        <v>0</v>
      </c>
      <c r="AW450" s="45" t="s">
        <v>2</v>
      </c>
      <c r="AX450" s="45" t="s">
        <v>1395</v>
      </c>
      <c r="AY450" s="45" t="s">
        <v>933</v>
      </c>
      <c r="AZ450" s="45" t="s">
        <v>1170</v>
      </c>
      <c r="BA450" s="45" t="s">
        <v>159</v>
      </c>
      <c r="BC450" s="48">
        <v>0</v>
      </c>
      <c r="BF450" s="48">
        <v>24570000</v>
      </c>
      <c r="BG450" s="45" t="s">
        <v>1</v>
      </c>
      <c r="BH450" s="45" t="s">
        <v>608</v>
      </c>
      <c r="BI450" s="45" t="s">
        <v>1874</v>
      </c>
      <c r="BJ450" s="45" t="s">
        <v>2088</v>
      </c>
      <c r="BK450" s="45" t="s">
        <v>145</v>
      </c>
      <c r="BM450" s="48">
        <v>0</v>
      </c>
      <c r="BP450" s="48">
        <v>50000</v>
      </c>
      <c r="BQ450" s="45" t="s">
        <v>2</v>
      </c>
      <c r="BR450" s="45" t="s">
        <v>2646</v>
      </c>
      <c r="BS450" s="45" t="s">
        <v>928</v>
      </c>
      <c r="BT450" s="45" t="s">
        <v>1119</v>
      </c>
      <c r="BU450" s="45" t="s">
        <v>157</v>
      </c>
      <c r="BW450" s="48">
        <v>0</v>
      </c>
    </row>
    <row r="451" spans="1:75" x14ac:dyDescent="0.3">
      <c r="A451" s="45" t="s">
        <v>1337</v>
      </c>
      <c r="B451" s="45" t="s">
        <v>1671</v>
      </c>
      <c r="C451" s="45" t="s">
        <v>2140</v>
      </c>
      <c r="D451" s="45" t="s">
        <v>2141</v>
      </c>
      <c r="E451" s="45" t="s">
        <v>4</v>
      </c>
      <c r="F451" s="51"/>
      <c r="O451" s="48">
        <v>0</v>
      </c>
      <c r="R451" s="48">
        <v>19000000</v>
      </c>
      <c r="S451" s="45" t="s">
        <v>2</v>
      </c>
      <c r="T451" s="45" t="s">
        <v>674</v>
      </c>
      <c r="U451" s="45" t="s">
        <v>1031</v>
      </c>
      <c r="V451" s="45" t="s">
        <v>1220</v>
      </c>
      <c r="W451" s="45" t="s">
        <v>207</v>
      </c>
      <c r="Y451" s="48">
        <v>0</v>
      </c>
      <c r="AB451" s="48">
        <v>134317</v>
      </c>
      <c r="AC451" s="45" t="s">
        <v>2</v>
      </c>
      <c r="AD451" s="45" t="s">
        <v>637</v>
      </c>
      <c r="AE451" s="45" t="s">
        <v>983</v>
      </c>
      <c r="AF451" s="45" t="s">
        <v>1111</v>
      </c>
      <c r="AG451" s="45" t="s">
        <v>279</v>
      </c>
      <c r="AI451" s="48">
        <v>0</v>
      </c>
      <c r="AL451" s="48">
        <v>6001244</v>
      </c>
      <c r="AM451" s="45" t="s">
        <v>2</v>
      </c>
      <c r="AN451" s="45" t="s">
        <v>627</v>
      </c>
      <c r="AO451" s="45" t="s">
        <v>966</v>
      </c>
      <c r="AP451" s="45" t="s">
        <v>1184</v>
      </c>
      <c r="AQ451" s="45" t="s">
        <v>182</v>
      </c>
      <c r="AS451" s="48">
        <v>0</v>
      </c>
      <c r="AV451" s="48">
        <v>1000000</v>
      </c>
      <c r="AW451" s="45" t="s">
        <v>2</v>
      </c>
      <c r="AX451" s="45" t="s">
        <v>2645</v>
      </c>
      <c r="AY451" s="45" t="s">
        <v>1871</v>
      </c>
      <c r="AZ451" s="45" t="s">
        <v>2211</v>
      </c>
      <c r="BA451" s="45" t="s">
        <v>168</v>
      </c>
      <c r="BC451" s="48">
        <v>0</v>
      </c>
      <c r="BF451" s="48">
        <v>184934</v>
      </c>
      <c r="BG451" s="45" t="s">
        <v>1</v>
      </c>
      <c r="BH451" s="45" t="s">
        <v>1399</v>
      </c>
      <c r="BI451" s="45" t="s">
        <v>1879</v>
      </c>
      <c r="BJ451" s="45" t="s">
        <v>2405</v>
      </c>
      <c r="BK451" s="45" t="s">
        <v>151</v>
      </c>
      <c r="BM451" s="48">
        <v>0</v>
      </c>
      <c r="BP451" s="48">
        <v>0</v>
      </c>
      <c r="BQ451" s="45" t="s">
        <v>1</v>
      </c>
      <c r="BR451" s="45" t="s">
        <v>2646</v>
      </c>
      <c r="BS451" s="45" t="s">
        <v>927</v>
      </c>
      <c r="BT451" s="45" t="s">
        <v>1230</v>
      </c>
      <c r="BU451" s="45" t="s">
        <v>157</v>
      </c>
      <c r="BW451" s="48">
        <v>0</v>
      </c>
    </row>
    <row r="452" spans="1:75" x14ac:dyDescent="0.3">
      <c r="A452" s="45" t="s">
        <v>1338</v>
      </c>
      <c r="B452" s="45" t="s">
        <v>1672</v>
      </c>
      <c r="C452" s="45" t="s">
        <v>2372</v>
      </c>
      <c r="D452" s="45" t="s">
        <v>248</v>
      </c>
      <c r="E452" s="45" t="s">
        <v>1</v>
      </c>
      <c r="F452" s="51"/>
      <c r="O452" s="48">
        <v>0</v>
      </c>
      <c r="R452" s="48">
        <v>13339397</v>
      </c>
      <c r="S452" s="45" t="s">
        <v>2</v>
      </c>
      <c r="T452" s="45" t="s">
        <v>674</v>
      </c>
      <c r="U452" s="45" t="s">
        <v>1032</v>
      </c>
      <c r="V452" s="45" t="s">
        <v>1220</v>
      </c>
      <c r="W452" s="45" t="s">
        <v>208</v>
      </c>
      <c r="Y452" s="48">
        <v>0</v>
      </c>
      <c r="AB452" s="48">
        <v>300000</v>
      </c>
      <c r="AC452" s="45" t="s">
        <v>2</v>
      </c>
      <c r="AD452" s="45" t="s">
        <v>2517</v>
      </c>
      <c r="AE452" s="45" t="s">
        <v>1944</v>
      </c>
      <c r="AF452" s="45" t="s">
        <v>2240</v>
      </c>
      <c r="AG452" s="45" t="s">
        <v>175</v>
      </c>
      <c r="AI452" s="48">
        <v>0</v>
      </c>
      <c r="AL452" s="48">
        <v>4547901</v>
      </c>
      <c r="AM452" s="45" t="s">
        <v>2</v>
      </c>
      <c r="AN452" s="45" t="s">
        <v>628</v>
      </c>
      <c r="AO452" s="45" t="s">
        <v>967</v>
      </c>
      <c r="AP452" s="45" t="s">
        <v>1187</v>
      </c>
      <c r="AQ452" s="45" t="s">
        <v>183</v>
      </c>
      <c r="AS452" s="48">
        <v>492922.08</v>
      </c>
      <c r="AV452" s="48">
        <v>50000</v>
      </c>
      <c r="AW452" s="45" t="s">
        <v>2</v>
      </c>
      <c r="AX452" s="45" t="s">
        <v>606</v>
      </c>
      <c r="AY452" s="45" t="s">
        <v>934</v>
      </c>
      <c r="AZ452" s="45" t="s">
        <v>1171</v>
      </c>
      <c r="BA452" s="45" t="s">
        <v>160</v>
      </c>
      <c r="BC452" s="48">
        <v>31892.07</v>
      </c>
      <c r="BF452" s="48">
        <v>786920</v>
      </c>
      <c r="BG452" s="45" t="s">
        <v>3</v>
      </c>
      <c r="BH452" s="45" t="s">
        <v>1399</v>
      </c>
      <c r="BI452" s="45" t="s">
        <v>1881</v>
      </c>
      <c r="BJ452" s="45" t="s">
        <v>2213</v>
      </c>
      <c r="BK452" s="45" t="s">
        <v>156</v>
      </c>
      <c r="BM452" s="48">
        <v>0</v>
      </c>
      <c r="BP452" s="48">
        <v>144067.20000000001</v>
      </c>
      <c r="BQ452" s="45" t="s">
        <v>1</v>
      </c>
      <c r="BR452" s="45" t="s">
        <v>2647</v>
      </c>
      <c r="BS452" s="45" t="s">
        <v>925</v>
      </c>
      <c r="BT452" s="45" t="s">
        <v>1245</v>
      </c>
      <c r="BU452" s="45" t="s">
        <v>150</v>
      </c>
      <c r="BW452" s="48">
        <v>0</v>
      </c>
    </row>
    <row r="453" spans="1:75" x14ac:dyDescent="0.3">
      <c r="A453" s="45" t="s">
        <v>1338</v>
      </c>
      <c r="B453" s="45" t="s">
        <v>1673</v>
      </c>
      <c r="C453" s="45" t="s">
        <v>2372</v>
      </c>
      <c r="D453" s="45" t="s">
        <v>249</v>
      </c>
      <c r="E453" s="45" t="s">
        <v>1</v>
      </c>
      <c r="F453" s="51"/>
      <c r="O453" s="48">
        <v>0</v>
      </c>
      <c r="R453" s="48">
        <v>0</v>
      </c>
      <c r="S453" s="45" t="s">
        <v>2</v>
      </c>
      <c r="T453" s="45" t="s">
        <v>674</v>
      </c>
      <c r="U453" s="45" t="s">
        <v>1033</v>
      </c>
      <c r="V453" s="45" t="s">
        <v>1221</v>
      </c>
      <c r="W453" s="45" t="s">
        <v>207</v>
      </c>
      <c r="Y453" s="48">
        <v>0</v>
      </c>
      <c r="AB453" s="48">
        <v>1000000</v>
      </c>
      <c r="AC453" s="45" t="s">
        <v>2</v>
      </c>
      <c r="AD453" s="45" t="s">
        <v>639</v>
      </c>
      <c r="AE453" s="45" t="s">
        <v>985</v>
      </c>
      <c r="AF453" s="45" t="s">
        <v>1190</v>
      </c>
      <c r="AG453" s="45" t="s">
        <v>193</v>
      </c>
      <c r="AI453" s="48">
        <v>0</v>
      </c>
      <c r="AL453" s="48">
        <v>3295056</v>
      </c>
      <c r="AM453" s="45" t="s">
        <v>2</v>
      </c>
      <c r="AN453" s="45" t="s">
        <v>1307</v>
      </c>
      <c r="AO453" s="45" t="s">
        <v>971</v>
      </c>
      <c r="AP453" s="45" t="s">
        <v>1069</v>
      </c>
      <c r="AQ453" s="45" t="s">
        <v>119</v>
      </c>
      <c r="AS453" s="48">
        <v>0</v>
      </c>
      <c r="AV453" s="48">
        <v>350000</v>
      </c>
      <c r="AW453" s="45" t="s">
        <v>2</v>
      </c>
      <c r="AX453" s="45" t="s">
        <v>1405</v>
      </c>
      <c r="AY453" s="45" t="s">
        <v>935</v>
      </c>
      <c r="AZ453" s="45" t="s">
        <v>2210</v>
      </c>
      <c r="BA453" s="45" t="s">
        <v>51</v>
      </c>
      <c r="BC453" s="48">
        <v>0</v>
      </c>
      <c r="BF453" s="48">
        <v>113851</v>
      </c>
      <c r="BG453" s="45" t="s">
        <v>3</v>
      </c>
      <c r="BH453" s="45" t="s">
        <v>1399</v>
      </c>
      <c r="BI453" s="45" t="s">
        <v>2889</v>
      </c>
      <c r="BJ453" s="45" t="s">
        <v>2111</v>
      </c>
      <c r="BK453" s="45" t="s">
        <v>367</v>
      </c>
      <c r="BM453" s="48">
        <v>1704520.8</v>
      </c>
      <c r="BP453" s="48">
        <v>182997</v>
      </c>
      <c r="BQ453" s="45" t="s">
        <v>1</v>
      </c>
      <c r="BR453" s="45" t="s">
        <v>2647</v>
      </c>
      <c r="BS453" s="45" t="s">
        <v>923</v>
      </c>
      <c r="BT453" s="45" t="s">
        <v>1246</v>
      </c>
      <c r="BU453" s="45" t="s">
        <v>150</v>
      </c>
      <c r="BW453" s="48">
        <v>85.82</v>
      </c>
    </row>
    <row r="454" spans="1:75" x14ac:dyDescent="0.3">
      <c r="A454" s="45" t="s">
        <v>1338</v>
      </c>
      <c r="B454" s="45" t="s">
        <v>1672</v>
      </c>
      <c r="C454" s="45" t="s">
        <v>2142</v>
      </c>
      <c r="D454" s="45" t="s">
        <v>248</v>
      </c>
      <c r="E454" s="45" t="s">
        <v>4</v>
      </c>
      <c r="F454" s="51"/>
      <c r="O454" s="48">
        <v>0</v>
      </c>
      <c r="R454" s="48">
        <v>70208</v>
      </c>
      <c r="S454" s="45" t="s">
        <v>2</v>
      </c>
      <c r="T454" s="45" t="s">
        <v>675</v>
      </c>
      <c r="U454" s="45" t="s">
        <v>1034</v>
      </c>
      <c r="V454" s="45" t="s">
        <v>1222</v>
      </c>
      <c r="W454" s="45" t="s">
        <v>209</v>
      </c>
      <c r="Y454" s="48">
        <v>0</v>
      </c>
      <c r="AB454" s="48">
        <v>581902</v>
      </c>
      <c r="AC454" s="45" t="s">
        <v>2</v>
      </c>
      <c r="AD454" s="45" t="s">
        <v>2518</v>
      </c>
      <c r="AE454" s="45" t="s">
        <v>986</v>
      </c>
      <c r="AF454" s="45" t="s">
        <v>1111</v>
      </c>
      <c r="AG454" s="45" t="s">
        <v>171</v>
      </c>
      <c r="AI454" s="48">
        <v>0</v>
      </c>
      <c r="AL454" s="48">
        <v>0</v>
      </c>
      <c r="AM454" s="45" t="s">
        <v>1</v>
      </c>
      <c r="AN454" s="45" t="s">
        <v>1307</v>
      </c>
      <c r="AO454" s="45" t="s">
        <v>969</v>
      </c>
      <c r="AP454" s="45" t="s">
        <v>1232</v>
      </c>
      <c r="AQ454" s="45" t="s">
        <v>119</v>
      </c>
      <c r="AS454" s="48">
        <v>225000</v>
      </c>
      <c r="AV454" s="48">
        <v>0</v>
      </c>
      <c r="AW454" s="45" t="s">
        <v>2</v>
      </c>
      <c r="AX454" s="45" t="s">
        <v>1405</v>
      </c>
      <c r="AY454" s="45" t="s">
        <v>935</v>
      </c>
      <c r="AZ454" s="45" t="s">
        <v>1172</v>
      </c>
      <c r="BA454" s="45" t="s">
        <v>51</v>
      </c>
      <c r="BC454" s="48">
        <v>0</v>
      </c>
      <c r="BF454" s="48">
        <v>100000</v>
      </c>
      <c r="BG454" s="45" t="s">
        <v>2</v>
      </c>
      <c r="BH454" s="45" t="s">
        <v>1399</v>
      </c>
      <c r="BI454" s="45" t="s">
        <v>1887</v>
      </c>
      <c r="BJ454" s="45" t="s">
        <v>2156</v>
      </c>
      <c r="BK454" s="45" t="s">
        <v>368</v>
      </c>
      <c r="BM454" s="48">
        <v>0</v>
      </c>
      <c r="BP454" s="48">
        <v>0</v>
      </c>
      <c r="BQ454" s="45" t="s">
        <v>2</v>
      </c>
      <c r="BR454" s="45" t="s">
        <v>2647</v>
      </c>
      <c r="BS454" s="45" t="s">
        <v>925</v>
      </c>
      <c r="BT454" s="45" t="s">
        <v>1119</v>
      </c>
      <c r="BU454" s="45" t="s">
        <v>150</v>
      </c>
      <c r="BW454" s="48">
        <v>0</v>
      </c>
    </row>
    <row r="455" spans="1:75" x14ac:dyDescent="0.3">
      <c r="A455" s="45" t="s">
        <v>1339</v>
      </c>
      <c r="B455" s="45" t="s">
        <v>1339</v>
      </c>
      <c r="C455" s="45" t="s">
        <v>1242</v>
      </c>
      <c r="D455" s="45" t="s">
        <v>125</v>
      </c>
      <c r="E455" s="45" t="s">
        <v>1</v>
      </c>
      <c r="F455" s="51"/>
      <c r="O455" s="48">
        <v>0</v>
      </c>
      <c r="R455" s="48">
        <v>2000000</v>
      </c>
      <c r="S455" s="45" t="s">
        <v>2</v>
      </c>
      <c r="T455" s="45" t="s">
        <v>676</v>
      </c>
      <c r="U455" s="45" t="s">
        <v>1035</v>
      </c>
      <c r="V455" s="45" t="s">
        <v>1223</v>
      </c>
      <c r="W455" s="45" t="s">
        <v>210</v>
      </c>
      <c r="Y455" s="48">
        <v>0</v>
      </c>
      <c r="AB455" s="48">
        <v>778218</v>
      </c>
      <c r="AC455" s="45" t="s">
        <v>2</v>
      </c>
      <c r="AD455" s="45" t="s">
        <v>2518</v>
      </c>
      <c r="AE455" s="45" t="s">
        <v>987</v>
      </c>
      <c r="AF455" s="45" t="s">
        <v>1191</v>
      </c>
      <c r="AG455" s="45" t="s">
        <v>145</v>
      </c>
      <c r="AI455" s="48">
        <v>0</v>
      </c>
      <c r="AL455" s="48">
        <v>0</v>
      </c>
      <c r="AM455" s="45" t="s">
        <v>1</v>
      </c>
      <c r="AN455" s="45" t="s">
        <v>1307</v>
      </c>
      <c r="AO455" s="45" t="s">
        <v>970</v>
      </c>
      <c r="AP455" s="45" t="s">
        <v>1233</v>
      </c>
      <c r="AQ455" s="45" t="s">
        <v>119</v>
      </c>
      <c r="AS455" s="48">
        <v>0</v>
      </c>
      <c r="AV455" s="48">
        <v>450550</v>
      </c>
      <c r="AW455" s="45" t="s">
        <v>2</v>
      </c>
      <c r="AX455" s="45" t="s">
        <v>608</v>
      </c>
      <c r="AY455" s="45" t="s">
        <v>936</v>
      </c>
      <c r="AZ455" s="45" t="s">
        <v>1073</v>
      </c>
      <c r="BA455" s="45" t="s">
        <v>161</v>
      </c>
      <c r="BC455" s="48">
        <v>0</v>
      </c>
      <c r="BF455" s="48">
        <v>0</v>
      </c>
      <c r="BG455" s="45" t="s">
        <v>2</v>
      </c>
      <c r="BH455" s="45" t="s">
        <v>1399</v>
      </c>
      <c r="BI455" s="45" t="s">
        <v>937</v>
      </c>
      <c r="BJ455" s="45" t="s">
        <v>1111</v>
      </c>
      <c r="BK455" s="45" t="s">
        <v>162</v>
      </c>
      <c r="BM455" s="48">
        <v>215506.62</v>
      </c>
      <c r="BP455" s="48">
        <v>2000000</v>
      </c>
      <c r="BQ455" s="45" t="s">
        <v>1</v>
      </c>
      <c r="BR455" s="45" t="s">
        <v>2648</v>
      </c>
      <c r="BS455" s="45" t="s">
        <v>1841</v>
      </c>
      <c r="BT455" s="45" t="s">
        <v>2095</v>
      </c>
      <c r="BU455" s="45" t="s">
        <v>145</v>
      </c>
      <c r="BW455" s="48">
        <v>3527879.91</v>
      </c>
    </row>
    <row r="456" spans="1:75" x14ac:dyDescent="0.3">
      <c r="A456" s="45" t="s">
        <v>1339</v>
      </c>
      <c r="B456" s="45" t="s">
        <v>1339</v>
      </c>
      <c r="C456" s="45" t="s">
        <v>2082</v>
      </c>
      <c r="D456" s="45" t="s">
        <v>145</v>
      </c>
      <c r="E456" s="45" t="s">
        <v>1</v>
      </c>
      <c r="F456" s="51"/>
      <c r="O456" s="48">
        <v>0</v>
      </c>
      <c r="R456" s="48">
        <v>705633</v>
      </c>
      <c r="S456" s="45" t="s">
        <v>2</v>
      </c>
      <c r="T456" s="45" t="s">
        <v>677</v>
      </c>
      <c r="U456" s="45" t="s">
        <v>1036</v>
      </c>
      <c r="V456" s="45" t="s">
        <v>1224</v>
      </c>
      <c r="W456" s="45" t="s">
        <v>211</v>
      </c>
      <c r="Y456" s="48">
        <v>0</v>
      </c>
      <c r="AB456" s="48">
        <v>590000</v>
      </c>
      <c r="AC456" s="45" t="s">
        <v>1</v>
      </c>
      <c r="AD456" s="45" t="s">
        <v>2518</v>
      </c>
      <c r="AE456" s="45" t="s">
        <v>2585</v>
      </c>
      <c r="AF456" s="45" t="s">
        <v>2084</v>
      </c>
      <c r="AG456" s="45" t="s">
        <v>21</v>
      </c>
      <c r="AI456" s="48">
        <v>0</v>
      </c>
      <c r="AL456" s="48">
        <v>0</v>
      </c>
      <c r="AM456" s="45" t="s">
        <v>1</v>
      </c>
      <c r="AN456" s="45" t="s">
        <v>1307</v>
      </c>
      <c r="AO456" s="45" t="s">
        <v>970</v>
      </c>
      <c r="AP456" s="45" t="s">
        <v>2362</v>
      </c>
      <c r="AQ456" s="45" t="s">
        <v>119</v>
      </c>
      <c r="AS456" s="48">
        <v>0</v>
      </c>
      <c r="AV456" s="48">
        <v>0</v>
      </c>
      <c r="AW456" s="45" t="s">
        <v>1</v>
      </c>
      <c r="AX456" s="45" t="s">
        <v>608</v>
      </c>
      <c r="AY456" s="45" t="s">
        <v>936</v>
      </c>
      <c r="AZ456" s="45" t="s">
        <v>1261</v>
      </c>
      <c r="BA456" s="45" t="s">
        <v>151</v>
      </c>
      <c r="BC456" s="48">
        <v>0</v>
      </c>
      <c r="BF456" s="48">
        <v>0</v>
      </c>
      <c r="BG456" s="45" t="s">
        <v>2</v>
      </c>
      <c r="BH456" s="45" t="s">
        <v>1399</v>
      </c>
      <c r="BI456" s="45" t="s">
        <v>938</v>
      </c>
      <c r="BJ456" s="45" t="s">
        <v>1111</v>
      </c>
      <c r="BK456" s="45" t="s">
        <v>163</v>
      </c>
      <c r="BM456" s="48">
        <v>0</v>
      </c>
      <c r="BP456" s="48">
        <v>40145274</v>
      </c>
      <c r="BQ456" s="45" t="s">
        <v>4</v>
      </c>
      <c r="BR456" s="45" t="s">
        <v>1304</v>
      </c>
      <c r="BS456" s="45" t="s">
        <v>1304</v>
      </c>
      <c r="BT456" s="45" t="s">
        <v>2079</v>
      </c>
      <c r="BU456" s="45" t="s">
        <v>145</v>
      </c>
      <c r="BW456" s="48">
        <v>0</v>
      </c>
    </row>
    <row r="457" spans="1:75" x14ac:dyDescent="0.3">
      <c r="A457" s="45" t="s">
        <v>1339</v>
      </c>
      <c r="B457" s="45" t="s">
        <v>1339</v>
      </c>
      <c r="C457" s="45" t="s">
        <v>1244</v>
      </c>
      <c r="D457" s="45" t="s">
        <v>125</v>
      </c>
      <c r="E457" s="45" t="s">
        <v>1</v>
      </c>
      <c r="F457" s="51"/>
      <c r="O457" s="48">
        <v>0</v>
      </c>
      <c r="R457" s="48">
        <v>0</v>
      </c>
      <c r="S457" s="45" t="s">
        <v>2</v>
      </c>
      <c r="T457" s="45" t="s">
        <v>678</v>
      </c>
      <c r="U457" s="45" t="s">
        <v>1037</v>
      </c>
      <c r="V457" s="45" t="s">
        <v>1073</v>
      </c>
      <c r="W457" s="45" t="s">
        <v>212</v>
      </c>
      <c r="Y457" s="48">
        <v>0</v>
      </c>
      <c r="AB457" s="48">
        <v>1102355</v>
      </c>
      <c r="AC457" s="45" t="s">
        <v>1</v>
      </c>
      <c r="AD457" s="45" t="s">
        <v>641</v>
      </c>
      <c r="AE457" s="45" t="s">
        <v>988</v>
      </c>
      <c r="AF457" s="45" t="s">
        <v>1240</v>
      </c>
      <c r="AG457" s="45" t="s">
        <v>194</v>
      </c>
      <c r="AI457" s="48">
        <v>0</v>
      </c>
      <c r="AL457" s="48">
        <v>0</v>
      </c>
      <c r="AM457" s="45" t="s">
        <v>1</v>
      </c>
      <c r="AN457" s="45" t="s">
        <v>1307</v>
      </c>
      <c r="AO457" s="45" t="s">
        <v>970</v>
      </c>
      <c r="AP457" s="45" t="s">
        <v>2352</v>
      </c>
      <c r="AQ457" s="45" t="s">
        <v>119</v>
      </c>
      <c r="AS457" s="48">
        <v>0</v>
      </c>
      <c r="AV457" s="48">
        <v>0</v>
      </c>
      <c r="AW457" s="45" t="s">
        <v>2</v>
      </c>
      <c r="AX457" s="45" t="s">
        <v>608</v>
      </c>
      <c r="AY457" s="45" t="s">
        <v>936</v>
      </c>
      <c r="AZ457" s="45" t="s">
        <v>1073</v>
      </c>
      <c r="BA457" s="45" t="s">
        <v>151</v>
      </c>
      <c r="BC457" s="48">
        <v>0</v>
      </c>
      <c r="BF457" s="48">
        <v>0</v>
      </c>
      <c r="BG457" s="45" t="s">
        <v>2</v>
      </c>
      <c r="BH457" s="45" t="s">
        <v>1399</v>
      </c>
      <c r="BI457" s="45" t="s">
        <v>1885</v>
      </c>
      <c r="BJ457" s="45" t="s">
        <v>1106</v>
      </c>
      <c r="BK457" s="45" t="s">
        <v>164</v>
      </c>
      <c r="BM457" s="48">
        <v>0</v>
      </c>
      <c r="BP457" s="48">
        <v>100000</v>
      </c>
      <c r="BQ457" s="45" t="s">
        <v>1</v>
      </c>
      <c r="BR457" s="45" t="s">
        <v>2844</v>
      </c>
      <c r="BS457" s="45" t="s">
        <v>2886</v>
      </c>
      <c r="BT457" s="45" t="s">
        <v>145</v>
      </c>
      <c r="BU457" s="45" t="s">
        <v>145</v>
      </c>
      <c r="BW457" s="48">
        <v>1072022.1299999999</v>
      </c>
    </row>
    <row r="458" spans="1:75" x14ac:dyDescent="0.3">
      <c r="A458" s="45" t="s">
        <v>1339</v>
      </c>
      <c r="B458" s="45" t="s">
        <v>1339</v>
      </c>
      <c r="C458" s="45" t="s">
        <v>145</v>
      </c>
      <c r="D458" s="45" t="s">
        <v>145</v>
      </c>
      <c r="E458" s="45" t="s">
        <v>1</v>
      </c>
      <c r="F458" s="51"/>
      <c r="O458" s="48">
        <v>0</v>
      </c>
      <c r="R458" s="48">
        <v>7000000</v>
      </c>
      <c r="S458" s="45" t="s">
        <v>2</v>
      </c>
      <c r="T458" s="45" t="s">
        <v>679</v>
      </c>
      <c r="U458" s="45" t="s">
        <v>1038</v>
      </c>
      <c r="V458" s="45" t="s">
        <v>1225</v>
      </c>
      <c r="W458" s="45" t="s">
        <v>212</v>
      </c>
      <c r="Y458" s="48">
        <v>0</v>
      </c>
      <c r="AB458" s="48">
        <v>984061</v>
      </c>
      <c r="AC458" s="45" t="s">
        <v>2</v>
      </c>
      <c r="AD458" s="45" t="s">
        <v>641</v>
      </c>
      <c r="AE458" s="45" t="s">
        <v>989</v>
      </c>
      <c r="AF458" s="45" t="s">
        <v>1142</v>
      </c>
      <c r="AG458" s="45" t="s">
        <v>280</v>
      </c>
      <c r="AI458" s="48">
        <v>0</v>
      </c>
      <c r="AL458" s="48">
        <v>0</v>
      </c>
      <c r="AM458" s="45" t="s">
        <v>1</v>
      </c>
      <c r="AN458" s="45" t="s">
        <v>1353</v>
      </c>
      <c r="AO458" s="45" t="s">
        <v>1926</v>
      </c>
      <c r="AP458" s="45" t="s">
        <v>2409</v>
      </c>
      <c r="AQ458" s="45" t="s">
        <v>119</v>
      </c>
      <c r="AS458" s="48">
        <v>0</v>
      </c>
      <c r="AV458" s="48">
        <v>500000</v>
      </c>
      <c r="AW458" s="45" t="s">
        <v>1</v>
      </c>
      <c r="AX458" s="45" t="s">
        <v>1399</v>
      </c>
      <c r="AY458" s="45" t="s">
        <v>1881</v>
      </c>
      <c r="AZ458" s="45" t="s">
        <v>2405</v>
      </c>
      <c r="BA458" s="45" t="s">
        <v>151</v>
      </c>
      <c r="BC458" s="48">
        <v>0</v>
      </c>
      <c r="BF458" s="48">
        <v>0</v>
      </c>
      <c r="BG458" s="45" t="s">
        <v>2</v>
      </c>
      <c r="BH458" s="45" t="s">
        <v>1399</v>
      </c>
      <c r="BI458" s="45" t="s">
        <v>1886</v>
      </c>
      <c r="BJ458" s="45" t="s">
        <v>1173</v>
      </c>
      <c r="BK458" s="45" t="s">
        <v>151</v>
      </c>
      <c r="BM458" s="48">
        <v>0</v>
      </c>
      <c r="BP458" s="48">
        <v>2237657.36</v>
      </c>
      <c r="BQ458" s="45" t="s">
        <v>1</v>
      </c>
      <c r="BR458" s="45" t="s">
        <v>1392</v>
      </c>
      <c r="BS458" s="45" t="s">
        <v>1826</v>
      </c>
      <c r="BT458" s="45" t="s">
        <v>2405</v>
      </c>
      <c r="BU458" s="45" t="s">
        <v>156</v>
      </c>
      <c r="BW458" s="48">
        <v>0</v>
      </c>
    </row>
    <row r="459" spans="1:75" x14ac:dyDescent="0.3">
      <c r="A459" s="45" t="s">
        <v>524</v>
      </c>
      <c r="B459" s="45" t="s">
        <v>2541</v>
      </c>
      <c r="C459" s="45" t="s">
        <v>1113</v>
      </c>
      <c r="D459" s="45" t="s">
        <v>86</v>
      </c>
      <c r="E459" s="45" t="s">
        <v>2</v>
      </c>
      <c r="F459" s="51"/>
      <c r="O459" s="48">
        <v>19.649999999999999</v>
      </c>
      <c r="R459" s="48">
        <v>0</v>
      </c>
      <c r="S459" s="45" t="s">
        <v>1</v>
      </c>
      <c r="T459" s="45" t="s">
        <v>679</v>
      </c>
      <c r="U459" s="45" t="s">
        <v>1039</v>
      </c>
      <c r="V459" s="45" t="s">
        <v>1268</v>
      </c>
      <c r="W459" s="45" t="s">
        <v>212</v>
      </c>
      <c r="Y459" s="48">
        <v>0</v>
      </c>
      <c r="AB459" s="48">
        <v>890000</v>
      </c>
      <c r="AC459" s="45" t="s">
        <v>2</v>
      </c>
      <c r="AD459" s="45" t="s">
        <v>1428</v>
      </c>
      <c r="AE459" s="45" t="s">
        <v>1955</v>
      </c>
      <c r="AF459" s="45" t="s">
        <v>2242</v>
      </c>
      <c r="AG459" s="45" t="s">
        <v>145</v>
      </c>
      <c r="AI459" s="48">
        <v>0</v>
      </c>
      <c r="AL459" s="48">
        <v>0</v>
      </c>
      <c r="AM459" s="45" t="s">
        <v>4</v>
      </c>
      <c r="AN459" s="45" t="s">
        <v>1353</v>
      </c>
      <c r="AO459" s="45" t="s">
        <v>1926</v>
      </c>
      <c r="AP459" s="45" t="s">
        <v>2233</v>
      </c>
      <c r="AQ459" s="45" t="s">
        <v>119</v>
      </c>
      <c r="AS459" s="48">
        <v>0</v>
      </c>
      <c r="AV459" s="48">
        <v>1500000</v>
      </c>
      <c r="AW459" s="45" t="s">
        <v>3</v>
      </c>
      <c r="AX459" s="45" t="s">
        <v>1399</v>
      </c>
      <c r="AY459" s="45" t="s">
        <v>1881</v>
      </c>
      <c r="AZ459" s="45" t="s">
        <v>2213</v>
      </c>
      <c r="BA459" s="45" t="s">
        <v>156</v>
      </c>
      <c r="BC459" s="48">
        <v>0</v>
      </c>
      <c r="BF459" s="48">
        <v>0</v>
      </c>
      <c r="BG459" s="45" t="s">
        <v>2</v>
      </c>
      <c r="BH459" s="45" t="s">
        <v>1399</v>
      </c>
      <c r="BI459" s="45" t="s">
        <v>941</v>
      </c>
      <c r="BJ459" s="45" t="s">
        <v>1122</v>
      </c>
      <c r="BK459" s="45" t="s">
        <v>164</v>
      </c>
      <c r="BM459" s="48">
        <v>0</v>
      </c>
      <c r="BP459" s="48">
        <v>2300372</v>
      </c>
      <c r="BQ459" s="45" t="s">
        <v>1</v>
      </c>
      <c r="BR459" s="45" t="s">
        <v>1392</v>
      </c>
      <c r="BS459" s="45" t="s">
        <v>1850</v>
      </c>
      <c r="BT459" s="45" t="s">
        <v>2359</v>
      </c>
      <c r="BU459" s="45" t="s">
        <v>155</v>
      </c>
      <c r="BW459" s="48">
        <v>0</v>
      </c>
    </row>
    <row r="460" spans="1:75" x14ac:dyDescent="0.3">
      <c r="A460" s="45" t="s">
        <v>1340</v>
      </c>
      <c r="B460" s="45" t="s">
        <v>805</v>
      </c>
      <c r="C460" s="45" t="s">
        <v>1241</v>
      </c>
      <c r="D460" s="45" t="s">
        <v>89</v>
      </c>
      <c r="E460" s="45" t="s">
        <v>1</v>
      </c>
      <c r="F460" s="51"/>
      <c r="O460" s="48">
        <v>17818.28</v>
      </c>
      <c r="R460" s="48">
        <v>0</v>
      </c>
      <c r="S460" s="45" t="s">
        <v>1</v>
      </c>
      <c r="T460" s="45" t="s">
        <v>679</v>
      </c>
      <c r="U460" s="45" t="s">
        <v>1040</v>
      </c>
      <c r="V460" s="45" t="s">
        <v>1269</v>
      </c>
      <c r="W460" s="45" t="s">
        <v>212</v>
      </c>
      <c r="Y460" s="48">
        <v>0</v>
      </c>
      <c r="AB460" s="48">
        <v>0</v>
      </c>
      <c r="AC460" s="45" t="s">
        <v>2</v>
      </c>
      <c r="AD460" s="45" t="s">
        <v>643</v>
      </c>
      <c r="AE460" s="45" t="s">
        <v>991</v>
      </c>
      <c r="AF460" s="45" t="s">
        <v>1192</v>
      </c>
      <c r="AG460" s="45" t="s">
        <v>74</v>
      </c>
      <c r="AI460" s="48">
        <v>0</v>
      </c>
      <c r="AL460" s="48">
        <v>13714643</v>
      </c>
      <c r="AM460" s="45" t="s">
        <v>2</v>
      </c>
      <c r="AN460" s="45" t="s">
        <v>631</v>
      </c>
      <c r="AO460" s="45" t="s">
        <v>972</v>
      </c>
      <c r="AP460" s="45" t="s">
        <v>1184</v>
      </c>
      <c r="AQ460" s="45" t="s">
        <v>185</v>
      </c>
      <c r="AS460" s="48">
        <v>-204496.35</v>
      </c>
      <c r="AV460" s="48">
        <v>750000</v>
      </c>
      <c r="AW460" s="45" t="s">
        <v>2</v>
      </c>
      <c r="AX460" s="45" t="s">
        <v>1399</v>
      </c>
      <c r="AY460" s="45" t="s">
        <v>937</v>
      </c>
      <c r="AZ460" s="45" t="s">
        <v>1111</v>
      </c>
      <c r="BA460" s="45" t="s">
        <v>162</v>
      </c>
      <c r="BC460" s="48">
        <v>206009.62</v>
      </c>
      <c r="BF460" s="48">
        <v>0</v>
      </c>
      <c r="BG460" s="45" t="s">
        <v>1</v>
      </c>
      <c r="BH460" s="45" t="s">
        <v>1399</v>
      </c>
      <c r="BI460" s="45" t="s">
        <v>1875</v>
      </c>
      <c r="BJ460" s="45" t="s">
        <v>2150</v>
      </c>
      <c r="BK460" s="45" t="s">
        <v>145</v>
      </c>
      <c r="BM460" s="48">
        <v>-1513.27</v>
      </c>
      <c r="BP460" s="48">
        <v>130606.26</v>
      </c>
      <c r="BQ460" s="45" t="s">
        <v>3</v>
      </c>
      <c r="BR460" s="45" t="s">
        <v>1392</v>
      </c>
      <c r="BS460" s="45" t="s">
        <v>1827</v>
      </c>
      <c r="BT460" s="45" t="s">
        <v>2199</v>
      </c>
      <c r="BU460" s="45" t="s">
        <v>155</v>
      </c>
      <c r="BW460" s="48">
        <v>0</v>
      </c>
    </row>
    <row r="461" spans="1:75" x14ac:dyDescent="0.3">
      <c r="A461" s="45" t="s">
        <v>1340</v>
      </c>
      <c r="B461" s="45" t="s">
        <v>1674</v>
      </c>
      <c r="C461" s="45" t="s">
        <v>1241</v>
      </c>
      <c r="D461" s="45" t="s">
        <v>87</v>
      </c>
      <c r="E461" s="45" t="s">
        <v>1</v>
      </c>
      <c r="F461" s="51"/>
      <c r="O461" s="48">
        <v>0</v>
      </c>
      <c r="R461" s="48">
        <v>0</v>
      </c>
      <c r="S461" s="45" t="s">
        <v>1</v>
      </c>
      <c r="T461" s="45" t="s">
        <v>679</v>
      </c>
      <c r="U461" s="45" t="s">
        <v>1041</v>
      </c>
      <c r="V461" s="45" t="s">
        <v>1269</v>
      </c>
      <c r="W461" s="45" t="s">
        <v>27</v>
      </c>
      <c r="Y461" s="48">
        <v>0</v>
      </c>
      <c r="AB461" s="48">
        <v>3300000</v>
      </c>
      <c r="AC461" s="45" t="s">
        <v>2</v>
      </c>
      <c r="AD461" s="45" t="s">
        <v>644</v>
      </c>
      <c r="AE461" s="45" t="s">
        <v>992</v>
      </c>
      <c r="AF461" s="45" t="s">
        <v>1193</v>
      </c>
      <c r="AG461" s="45" t="s">
        <v>74</v>
      </c>
      <c r="AI461" s="48">
        <v>0</v>
      </c>
      <c r="AL461" s="48">
        <v>0</v>
      </c>
      <c r="AM461" s="45" t="s">
        <v>1</v>
      </c>
      <c r="AN461" s="45" t="s">
        <v>631</v>
      </c>
      <c r="AO461" s="45" t="s">
        <v>972</v>
      </c>
      <c r="AP461" s="45" t="s">
        <v>1262</v>
      </c>
      <c r="AQ461" s="45" t="s">
        <v>185</v>
      </c>
      <c r="AS461" s="48">
        <v>0</v>
      </c>
      <c r="AV461" s="48">
        <v>382036</v>
      </c>
      <c r="AW461" s="45" t="s">
        <v>2</v>
      </c>
      <c r="AX461" s="45" t="s">
        <v>1399</v>
      </c>
      <c r="AY461" s="45" t="s">
        <v>1886</v>
      </c>
      <c r="AZ461" s="45" t="s">
        <v>1173</v>
      </c>
      <c r="BA461" s="45" t="s">
        <v>151</v>
      </c>
      <c r="BC461" s="48">
        <v>0</v>
      </c>
      <c r="BF461" s="48">
        <v>2657821</v>
      </c>
      <c r="BG461" s="45" t="s">
        <v>1</v>
      </c>
      <c r="BH461" s="45" t="s">
        <v>1399</v>
      </c>
      <c r="BI461" s="45" t="s">
        <v>2890</v>
      </c>
      <c r="BJ461" s="45" t="s">
        <v>2088</v>
      </c>
      <c r="BK461" s="45" t="s">
        <v>145</v>
      </c>
      <c r="BM461" s="48">
        <v>0</v>
      </c>
      <c r="BP461" s="48">
        <v>0</v>
      </c>
      <c r="BQ461" s="45" t="s">
        <v>2</v>
      </c>
      <c r="BR461" s="45" t="s">
        <v>1392</v>
      </c>
      <c r="BS461" s="45" t="s">
        <v>1828</v>
      </c>
      <c r="BT461" s="45" t="s">
        <v>2156</v>
      </c>
      <c r="BU461" s="45" t="s">
        <v>156</v>
      </c>
      <c r="BW461" s="48">
        <v>0</v>
      </c>
    </row>
    <row r="462" spans="1:75" x14ac:dyDescent="0.3">
      <c r="A462" s="45" t="s">
        <v>1340</v>
      </c>
      <c r="B462" s="45" t="s">
        <v>805</v>
      </c>
      <c r="C462" s="45" t="s">
        <v>1242</v>
      </c>
      <c r="D462" s="45" t="s">
        <v>89</v>
      </c>
      <c r="E462" s="45" t="s">
        <v>1</v>
      </c>
      <c r="F462" s="51"/>
      <c r="O462" s="48">
        <v>1992730.64</v>
      </c>
      <c r="R462" s="48">
        <v>200000</v>
      </c>
      <c r="S462" s="45" t="s">
        <v>2</v>
      </c>
      <c r="T462" s="45" t="s">
        <v>2443</v>
      </c>
      <c r="U462" s="45" t="s">
        <v>2471</v>
      </c>
      <c r="V462" s="45" t="s">
        <v>2474</v>
      </c>
      <c r="W462" s="45" t="s">
        <v>213</v>
      </c>
      <c r="Y462" s="48">
        <v>192098.72</v>
      </c>
      <c r="AB462" s="48">
        <v>670000</v>
      </c>
      <c r="AC462" s="45" t="s">
        <v>2</v>
      </c>
      <c r="AD462" s="45" t="s">
        <v>644</v>
      </c>
      <c r="AE462" s="45" t="s">
        <v>2586</v>
      </c>
      <c r="AF462" s="45" t="s">
        <v>2249</v>
      </c>
      <c r="AG462" s="45" t="s">
        <v>145</v>
      </c>
      <c r="AI462" s="48">
        <v>1204550.22</v>
      </c>
      <c r="AL462" s="48">
        <v>9800000</v>
      </c>
      <c r="AM462" s="45" t="s">
        <v>4</v>
      </c>
      <c r="AN462" s="45" t="s">
        <v>1417</v>
      </c>
      <c r="AO462" s="45" t="s">
        <v>1931</v>
      </c>
      <c r="AP462" s="45" t="s">
        <v>2236</v>
      </c>
      <c r="AQ462" s="45" t="s">
        <v>299</v>
      </c>
      <c r="AS462" s="48">
        <v>1014478.42</v>
      </c>
      <c r="AV462" s="48">
        <v>400000</v>
      </c>
      <c r="AW462" s="45" t="s">
        <v>2</v>
      </c>
      <c r="AX462" s="45" t="s">
        <v>1399</v>
      </c>
      <c r="AY462" s="45" t="s">
        <v>941</v>
      </c>
      <c r="AZ462" s="45" t="s">
        <v>1122</v>
      </c>
      <c r="BA462" s="45" t="s">
        <v>164</v>
      </c>
      <c r="BC462" s="48">
        <v>1273286</v>
      </c>
      <c r="BF462" s="48">
        <v>3712993</v>
      </c>
      <c r="BG462" s="45" t="s">
        <v>1</v>
      </c>
      <c r="BH462" s="45" t="s">
        <v>1399</v>
      </c>
      <c r="BI462" s="45" t="s">
        <v>1877</v>
      </c>
      <c r="BJ462" s="45" t="s">
        <v>2088</v>
      </c>
      <c r="BK462" s="45" t="s">
        <v>145</v>
      </c>
      <c r="BM462" s="48">
        <v>898701.52</v>
      </c>
      <c r="BP462" s="48">
        <v>137712.54999999999</v>
      </c>
      <c r="BQ462" s="45" t="s">
        <v>2</v>
      </c>
      <c r="BR462" s="45" t="s">
        <v>1392</v>
      </c>
      <c r="BS462" s="45" t="s">
        <v>1836</v>
      </c>
      <c r="BT462" s="45" t="s">
        <v>2156</v>
      </c>
      <c r="BU462" s="45" t="s">
        <v>364</v>
      </c>
      <c r="BW462" s="48">
        <v>474912.53</v>
      </c>
    </row>
    <row r="463" spans="1:75" x14ac:dyDescent="0.3">
      <c r="A463" s="45" t="s">
        <v>1340</v>
      </c>
      <c r="B463" s="45" t="s">
        <v>1674</v>
      </c>
      <c r="C463" s="45" t="s">
        <v>1242</v>
      </c>
      <c r="D463" s="45" t="s">
        <v>87</v>
      </c>
      <c r="E463" s="45" t="s">
        <v>1</v>
      </c>
      <c r="F463" s="51"/>
      <c r="O463" s="48">
        <v>56912.95</v>
      </c>
      <c r="R463" s="48">
        <v>1500000</v>
      </c>
      <c r="S463" s="45" t="s">
        <v>2</v>
      </c>
      <c r="T463" s="45" t="s">
        <v>680</v>
      </c>
      <c r="U463" s="45" t="s">
        <v>1043</v>
      </c>
      <c r="V463" s="45" t="s">
        <v>1225</v>
      </c>
      <c r="W463" s="45" t="s">
        <v>213</v>
      </c>
      <c r="Y463" s="48">
        <v>97614.49</v>
      </c>
      <c r="AB463" s="48">
        <v>72500</v>
      </c>
      <c r="AC463" s="45" t="s">
        <v>1</v>
      </c>
      <c r="AD463" s="45" t="s">
        <v>644</v>
      </c>
      <c r="AE463" s="45" t="s">
        <v>2587</v>
      </c>
      <c r="AF463" s="45" t="s">
        <v>2084</v>
      </c>
      <c r="AG463" s="45" t="s">
        <v>86</v>
      </c>
      <c r="AI463" s="48">
        <v>44028.61</v>
      </c>
      <c r="AL463" s="48">
        <v>8046582</v>
      </c>
      <c r="AM463" s="45" t="s">
        <v>2</v>
      </c>
      <c r="AN463" s="45" t="s">
        <v>2439</v>
      </c>
      <c r="AO463" s="45" t="s">
        <v>2464</v>
      </c>
      <c r="AP463" s="45" t="s">
        <v>2474</v>
      </c>
      <c r="AQ463" s="45" t="s">
        <v>145</v>
      </c>
      <c r="AS463" s="48">
        <v>7101.35</v>
      </c>
      <c r="AV463" s="48">
        <v>0</v>
      </c>
      <c r="AW463" s="45" t="s">
        <v>2</v>
      </c>
      <c r="AX463" s="45" t="s">
        <v>1399</v>
      </c>
      <c r="AY463" s="45" t="s">
        <v>938</v>
      </c>
      <c r="AZ463" s="45" t="s">
        <v>1111</v>
      </c>
      <c r="BA463" s="45" t="s">
        <v>163</v>
      </c>
      <c r="BC463" s="48">
        <v>9422.32</v>
      </c>
      <c r="BF463" s="48">
        <v>0</v>
      </c>
      <c r="BG463" s="45" t="s">
        <v>1</v>
      </c>
      <c r="BH463" s="45" t="s">
        <v>1399</v>
      </c>
      <c r="BI463" s="45" t="s">
        <v>1881</v>
      </c>
      <c r="BJ463" s="45" t="s">
        <v>145</v>
      </c>
      <c r="BK463" s="45" t="s">
        <v>145</v>
      </c>
      <c r="BM463" s="48">
        <v>2461.4</v>
      </c>
      <c r="BP463" s="48">
        <v>5130112.4400000004</v>
      </c>
      <c r="BQ463" s="45" t="s">
        <v>2</v>
      </c>
      <c r="BR463" s="45" t="s">
        <v>1392</v>
      </c>
      <c r="BS463" s="45" t="s">
        <v>1822</v>
      </c>
      <c r="BT463" s="45" t="s">
        <v>2156</v>
      </c>
      <c r="BU463" s="45" t="s">
        <v>365</v>
      </c>
      <c r="BW463" s="48">
        <v>3079.97</v>
      </c>
    </row>
    <row r="464" spans="1:75" x14ac:dyDescent="0.3">
      <c r="A464" s="45" t="s">
        <v>1340</v>
      </c>
      <c r="B464" s="45" t="s">
        <v>807</v>
      </c>
      <c r="C464" s="45" t="s">
        <v>1243</v>
      </c>
      <c r="D464" s="45" t="s">
        <v>87</v>
      </c>
      <c r="E464" s="45" t="s">
        <v>1</v>
      </c>
      <c r="F464" s="51"/>
      <c r="O464" s="48">
        <v>0</v>
      </c>
      <c r="R464" s="48">
        <v>0</v>
      </c>
      <c r="S464" s="45" t="s">
        <v>1</v>
      </c>
      <c r="T464" s="45" t="s">
        <v>680</v>
      </c>
      <c r="U464" s="45" t="s">
        <v>1042</v>
      </c>
      <c r="V464" s="45" t="s">
        <v>1270</v>
      </c>
      <c r="W464" s="45" t="s">
        <v>213</v>
      </c>
      <c r="Y464" s="48">
        <v>0</v>
      </c>
      <c r="AB464" s="48">
        <v>235000</v>
      </c>
      <c r="AC464" s="45" t="s">
        <v>2</v>
      </c>
      <c r="AD464" s="45" t="s">
        <v>645</v>
      </c>
      <c r="AE464" s="45" t="s">
        <v>993</v>
      </c>
      <c r="AF464" s="45" t="s">
        <v>1194</v>
      </c>
      <c r="AG464" s="45" t="s">
        <v>125</v>
      </c>
      <c r="AI464" s="48">
        <v>0</v>
      </c>
      <c r="AL464" s="48">
        <v>14302752</v>
      </c>
      <c r="AM464" s="45" t="s">
        <v>2</v>
      </c>
      <c r="AN464" s="45" t="s">
        <v>2651</v>
      </c>
      <c r="AO464" s="45" t="s">
        <v>2580</v>
      </c>
      <c r="AP464" s="45" t="s">
        <v>2227</v>
      </c>
      <c r="AQ464" s="45" t="s">
        <v>275</v>
      </c>
      <c r="AS464" s="48">
        <v>0</v>
      </c>
      <c r="AV464" s="48">
        <v>0</v>
      </c>
      <c r="AW464" s="45" t="s">
        <v>2</v>
      </c>
      <c r="AX464" s="45" t="s">
        <v>1399</v>
      </c>
      <c r="AY464" s="45" t="s">
        <v>1885</v>
      </c>
      <c r="AZ464" s="45" t="s">
        <v>1106</v>
      </c>
      <c r="BA464" s="45" t="s">
        <v>164</v>
      </c>
      <c r="BC464" s="48">
        <v>0</v>
      </c>
      <c r="BF464" s="48">
        <v>850000</v>
      </c>
      <c r="BG464" s="45" t="s">
        <v>1</v>
      </c>
      <c r="BH464" s="45" t="s">
        <v>1399</v>
      </c>
      <c r="BI464" s="45" t="s">
        <v>937</v>
      </c>
      <c r="BJ464" s="45" t="s">
        <v>145</v>
      </c>
      <c r="BK464" s="45" t="s">
        <v>145</v>
      </c>
      <c r="BM464" s="48">
        <v>0</v>
      </c>
      <c r="BP464" s="48">
        <v>19497.599999999999</v>
      </c>
      <c r="BQ464" s="45" t="s">
        <v>2</v>
      </c>
      <c r="BR464" s="45" t="s">
        <v>1392</v>
      </c>
      <c r="BS464" s="45" t="s">
        <v>1823</v>
      </c>
      <c r="BT464" s="45" t="s">
        <v>2156</v>
      </c>
      <c r="BU464" s="45" t="s">
        <v>175</v>
      </c>
      <c r="BW464" s="48">
        <v>0</v>
      </c>
    </row>
    <row r="465" spans="1:75" x14ac:dyDescent="0.3">
      <c r="A465" s="45" t="s">
        <v>1340</v>
      </c>
      <c r="B465" s="45" t="s">
        <v>1675</v>
      </c>
      <c r="C465" s="45" t="s">
        <v>1244</v>
      </c>
      <c r="D465" s="45" t="s">
        <v>89</v>
      </c>
      <c r="E465" s="45" t="s">
        <v>1</v>
      </c>
      <c r="F465" s="51"/>
      <c r="O465" s="48">
        <v>669502.41</v>
      </c>
      <c r="R465" s="1"/>
      <c r="S465" s="2"/>
      <c r="T465" s="2"/>
      <c r="U465" s="2"/>
      <c r="V465" s="2"/>
      <c r="W465" s="2"/>
      <c r="Y465" s="48">
        <v>82880.039999999994</v>
      </c>
      <c r="AB465" s="48">
        <v>415000</v>
      </c>
      <c r="AC465" s="45" t="s">
        <v>2</v>
      </c>
      <c r="AD465" s="45" t="s">
        <v>2519</v>
      </c>
      <c r="AE465" s="45" t="s">
        <v>2588</v>
      </c>
      <c r="AF465" s="45" t="s">
        <v>1195</v>
      </c>
      <c r="AG465" s="45" t="s">
        <v>74</v>
      </c>
      <c r="AI465" s="48">
        <v>8290.4500000000007</v>
      </c>
      <c r="AL465" s="48">
        <v>2000000</v>
      </c>
      <c r="AM465" s="45" t="s">
        <v>2</v>
      </c>
      <c r="AN465" s="45" t="s">
        <v>1420</v>
      </c>
      <c r="AO465" s="45" t="s">
        <v>2582</v>
      </c>
      <c r="AP465" s="45" t="s">
        <v>2237</v>
      </c>
      <c r="AQ465" s="45" t="s">
        <v>300</v>
      </c>
      <c r="AS465" s="48">
        <v>281365.37</v>
      </c>
      <c r="AV465" s="48">
        <v>2000000</v>
      </c>
      <c r="AW465" s="45" t="s">
        <v>1</v>
      </c>
      <c r="AX465" s="45" t="s">
        <v>1399</v>
      </c>
      <c r="AY465" s="45" t="s">
        <v>937</v>
      </c>
      <c r="AZ465" s="45" t="s">
        <v>2150</v>
      </c>
      <c r="BA465" s="45" t="s">
        <v>145</v>
      </c>
      <c r="BC465" s="48">
        <v>62370.76</v>
      </c>
      <c r="BF465" s="48">
        <v>0</v>
      </c>
      <c r="BG465" s="45" t="s">
        <v>2</v>
      </c>
      <c r="BH465" s="45" t="s">
        <v>613</v>
      </c>
      <c r="BI465" s="45" t="s">
        <v>2788</v>
      </c>
      <c r="BJ465" s="45" t="s">
        <v>1174</v>
      </c>
      <c r="BK465" s="45" t="s">
        <v>151</v>
      </c>
      <c r="BM465" s="48">
        <v>0</v>
      </c>
      <c r="BP465" s="48">
        <v>3421020.13</v>
      </c>
      <c r="BQ465" s="45" t="s">
        <v>2</v>
      </c>
      <c r="BR465" s="45" t="s">
        <v>1392</v>
      </c>
      <c r="BS465" s="45" t="s">
        <v>1832</v>
      </c>
      <c r="BT465" s="45" t="s">
        <v>2202</v>
      </c>
      <c r="BU465" s="45" t="s">
        <v>366</v>
      </c>
      <c r="BW465" s="48">
        <v>0</v>
      </c>
    </row>
    <row r="466" spans="1:75" x14ac:dyDescent="0.3">
      <c r="A466" s="45" t="s">
        <v>1340</v>
      </c>
      <c r="B466" s="45" t="s">
        <v>1676</v>
      </c>
      <c r="C466" s="45" t="s">
        <v>1115</v>
      </c>
      <c r="D466" s="45" t="s">
        <v>89</v>
      </c>
      <c r="E466" s="45" t="s">
        <v>1</v>
      </c>
      <c r="F466" s="51"/>
      <c r="O466" s="48">
        <v>0</v>
      </c>
      <c r="R466" s="1"/>
      <c r="S466" s="2"/>
      <c r="T466" s="2"/>
      <c r="U466" s="2"/>
      <c r="V466" s="2"/>
      <c r="W466" s="2"/>
      <c r="Y466" s="48">
        <v>0</v>
      </c>
      <c r="AB466" s="48">
        <v>35000</v>
      </c>
      <c r="AC466" s="45" t="s">
        <v>2</v>
      </c>
      <c r="AD466" s="45" t="s">
        <v>2519</v>
      </c>
      <c r="AE466" s="45" t="s">
        <v>994</v>
      </c>
      <c r="AF466" s="45" t="s">
        <v>1195</v>
      </c>
      <c r="AG466" s="45" t="s">
        <v>86</v>
      </c>
      <c r="AI466" s="48">
        <v>0</v>
      </c>
      <c r="AL466" s="48">
        <v>0</v>
      </c>
      <c r="AM466" s="45" t="s">
        <v>1</v>
      </c>
      <c r="AN466" s="45" t="s">
        <v>2515</v>
      </c>
      <c r="AO466" s="45" t="s">
        <v>973</v>
      </c>
      <c r="AP466" s="45" t="s">
        <v>1237</v>
      </c>
      <c r="AQ466" s="45" t="s">
        <v>186</v>
      </c>
      <c r="AS466" s="48">
        <v>0</v>
      </c>
      <c r="AV466" s="48">
        <v>0</v>
      </c>
      <c r="AW466" s="45" t="s">
        <v>1</v>
      </c>
      <c r="AX466" s="45" t="s">
        <v>1399</v>
      </c>
      <c r="AY466" s="45" t="s">
        <v>1881</v>
      </c>
      <c r="AZ466" s="45" t="s">
        <v>145</v>
      </c>
      <c r="BA466" s="45" t="s">
        <v>145</v>
      </c>
      <c r="BC466" s="48">
        <v>0</v>
      </c>
      <c r="BF466" s="48">
        <v>1094627</v>
      </c>
      <c r="BG466" s="45" t="s">
        <v>2</v>
      </c>
      <c r="BH466" s="45" t="s">
        <v>613</v>
      </c>
      <c r="BI466" s="45" t="s">
        <v>1889</v>
      </c>
      <c r="BJ466" s="45" t="s">
        <v>1176</v>
      </c>
      <c r="BK466" s="45" t="s">
        <v>156</v>
      </c>
      <c r="BM466" s="48">
        <v>0</v>
      </c>
      <c r="BP466" s="48">
        <v>0</v>
      </c>
      <c r="BQ466" s="45" t="s">
        <v>2</v>
      </c>
      <c r="BR466" s="45" t="s">
        <v>1392</v>
      </c>
      <c r="BS466" s="45" t="s">
        <v>1828</v>
      </c>
      <c r="BT466" s="45" t="s">
        <v>2156</v>
      </c>
      <c r="BU466" s="45" t="s">
        <v>156</v>
      </c>
      <c r="BW466" s="48">
        <v>0</v>
      </c>
    </row>
    <row r="467" spans="1:75" x14ac:dyDescent="0.3">
      <c r="A467" s="45" t="s">
        <v>1340</v>
      </c>
      <c r="B467" s="45" t="s">
        <v>810</v>
      </c>
      <c r="C467" s="45" t="s">
        <v>1116</v>
      </c>
      <c r="D467" s="45" t="s">
        <v>87</v>
      </c>
      <c r="E467" s="45" t="s">
        <v>1</v>
      </c>
      <c r="F467" s="51"/>
      <c r="O467" s="48">
        <v>0</v>
      </c>
      <c r="R467" s="1"/>
      <c r="S467" s="2"/>
      <c r="T467" s="2"/>
      <c r="U467" s="2"/>
      <c r="V467" s="2"/>
      <c r="W467" s="2"/>
      <c r="Y467" s="48">
        <v>0</v>
      </c>
      <c r="AB467" s="48">
        <v>1500000</v>
      </c>
      <c r="AC467" s="45" t="s">
        <v>2</v>
      </c>
      <c r="AD467" s="45" t="s">
        <v>2519</v>
      </c>
      <c r="AE467" s="45" t="s">
        <v>2589</v>
      </c>
      <c r="AF467" s="45" t="s">
        <v>1195</v>
      </c>
      <c r="AG467" s="45" t="s">
        <v>197</v>
      </c>
      <c r="AI467" s="48">
        <v>0</v>
      </c>
      <c r="AL467" s="48">
        <v>0</v>
      </c>
      <c r="AM467" s="45" t="s">
        <v>1</v>
      </c>
      <c r="AN467" s="45" t="s">
        <v>2515</v>
      </c>
      <c r="AO467" s="45" t="s">
        <v>974</v>
      </c>
      <c r="AP467" s="45" t="s">
        <v>1262</v>
      </c>
      <c r="AQ467" s="45" t="s">
        <v>186</v>
      </c>
      <c r="AS467" s="48">
        <v>-4018</v>
      </c>
      <c r="AV467" s="48">
        <v>146185</v>
      </c>
      <c r="AW467" s="45" t="s">
        <v>2</v>
      </c>
      <c r="AX467" s="45" t="s">
        <v>613</v>
      </c>
      <c r="AY467" s="45" t="s">
        <v>2788</v>
      </c>
      <c r="AZ467" s="45" t="s">
        <v>1174</v>
      </c>
      <c r="BA467" s="45" t="s">
        <v>151</v>
      </c>
      <c r="BC467" s="48">
        <v>0</v>
      </c>
      <c r="BF467" s="48">
        <v>2000000</v>
      </c>
      <c r="BG467" s="45" t="s">
        <v>2</v>
      </c>
      <c r="BH467" s="45" t="s">
        <v>613</v>
      </c>
      <c r="BI467" s="45" t="s">
        <v>1888</v>
      </c>
      <c r="BJ467" s="45" t="s">
        <v>1176</v>
      </c>
      <c r="BK467" s="45" t="s">
        <v>151</v>
      </c>
      <c r="BM467" s="48">
        <v>0</v>
      </c>
      <c r="BP467" s="48">
        <v>0</v>
      </c>
      <c r="BQ467" s="45" t="s">
        <v>1</v>
      </c>
      <c r="BR467" s="45" t="s">
        <v>1392</v>
      </c>
      <c r="BS467" s="45" t="s">
        <v>1847</v>
      </c>
      <c r="BT467" s="45" t="s">
        <v>2095</v>
      </c>
      <c r="BU467" s="45" t="s">
        <v>145</v>
      </c>
      <c r="BW467" s="48">
        <v>0</v>
      </c>
    </row>
    <row r="468" spans="1:75" x14ac:dyDescent="0.3">
      <c r="A468" s="45" t="s">
        <v>1340</v>
      </c>
      <c r="B468" s="45" t="s">
        <v>803</v>
      </c>
      <c r="C468" s="45" t="s">
        <v>1114</v>
      </c>
      <c r="D468" s="45" t="s">
        <v>88</v>
      </c>
      <c r="E468" s="45" t="s">
        <v>2</v>
      </c>
      <c r="F468" s="51"/>
      <c r="O468" s="48">
        <v>0</v>
      </c>
      <c r="Y468" s="48">
        <v>0</v>
      </c>
      <c r="AB468" s="48">
        <v>165000</v>
      </c>
      <c r="AC468" s="45" t="s">
        <v>2</v>
      </c>
      <c r="AD468" s="45" t="s">
        <v>648</v>
      </c>
      <c r="AE468" s="45" t="s">
        <v>996</v>
      </c>
      <c r="AF468" s="45" t="s">
        <v>1161</v>
      </c>
      <c r="AG468" s="45" t="s">
        <v>281</v>
      </c>
      <c r="AI468" s="48">
        <v>0</v>
      </c>
      <c r="AL468" s="48">
        <v>11868</v>
      </c>
      <c r="AM468" s="45" t="s">
        <v>1</v>
      </c>
      <c r="AN468" s="45" t="s">
        <v>633</v>
      </c>
      <c r="AO468" s="45" t="s">
        <v>2466</v>
      </c>
      <c r="AP468" s="45" t="s">
        <v>1263</v>
      </c>
      <c r="AQ468" s="45" t="s">
        <v>186</v>
      </c>
      <c r="AS468" s="48">
        <v>0</v>
      </c>
      <c r="AV468" s="48">
        <v>1625383</v>
      </c>
      <c r="AW468" s="45" t="s">
        <v>2</v>
      </c>
      <c r="AX468" s="45" t="s">
        <v>613</v>
      </c>
      <c r="AY468" s="45" t="s">
        <v>1889</v>
      </c>
      <c r="AZ468" s="45" t="s">
        <v>1176</v>
      </c>
      <c r="BA468" s="45" t="s">
        <v>156</v>
      </c>
      <c r="BC468" s="48">
        <v>0</v>
      </c>
      <c r="BF468" s="48">
        <v>5820609</v>
      </c>
      <c r="BG468" s="45" t="s">
        <v>2</v>
      </c>
      <c r="BH468" s="45" t="s">
        <v>613</v>
      </c>
      <c r="BI468" s="45" t="s">
        <v>2789</v>
      </c>
      <c r="BJ468" s="45" t="s">
        <v>2216</v>
      </c>
      <c r="BK468" s="45" t="s">
        <v>156</v>
      </c>
      <c r="BM468" s="48">
        <v>0</v>
      </c>
      <c r="BP468" s="48">
        <v>0</v>
      </c>
      <c r="BQ468" s="45" t="s">
        <v>1</v>
      </c>
      <c r="BR468" s="45" t="s">
        <v>1392</v>
      </c>
      <c r="BS468" s="45" t="s">
        <v>1848</v>
      </c>
      <c r="BT468" s="45" t="s">
        <v>2150</v>
      </c>
      <c r="BU468" s="45" t="s">
        <v>145</v>
      </c>
      <c r="BW468" s="48">
        <v>0</v>
      </c>
    </row>
    <row r="469" spans="1:75" x14ac:dyDescent="0.3">
      <c r="A469" s="45" t="s">
        <v>1340</v>
      </c>
      <c r="B469" s="45" t="s">
        <v>804</v>
      </c>
      <c r="C469" s="45" t="s">
        <v>1114</v>
      </c>
      <c r="D469" s="45" t="s">
        <v>89</v>
      </c>
      <c r="E469" s="45" t="s">
        <v>2</v>
      </c>
      <c r="F469" s="51"/>
      <c r="O469" s="48">
        <v>12896.47</v>
      </c>
      <c r="Y469" s="48">
        <v>5078.28</v>
      </c>
      <c r="AB469" s="48">
        <v>500000</v>
      </c>
      <c r="AC469" s="45" t="s">
        <v>2</v>
      </c>
      <c r="AD469" s="45" t="s">
        <v>2440</v>
      </c>
      <c r="AE469" s="45" t="s">
        <v>1981</v>
      </c>
      <c r="AF469" s="45" t="s">
        <v>2254</v>
      </c>
      <c r="AG469" s="45" t="s">
        <v>282</v>
      </c>
      <c r="AI469" s="48">
        <v>0</v>
      </c>
      <c r="AL469" s="48">
        <v>0</v>
      </c>
      <c r="AM469" s="45" t="s">
        <v>1</v>
      </c>
      <c r="AN469" s="45" t="s">
        <v>633</v>
      </c>
      <c r="AO469" s="45" t="s">
        <v>2690</v>
      </c>
      <c r="AP469" s="45" t="s">
        <v>2095</v>
      </c>
      <c r="AQ469" s="45" t="s">
        <v>145</v>
      </c>
      <c r="AS469" s="48">
        <v>0</v>
      </c>
      <c r="AV469" s="48">
        <v>2000000</v>
      </c>
      <c r="AW469" s="45" t="s">
        <v>2</v>
      </c>
      <c r="AX469" s="45" t="s">
        <v>613</v>
      </c>
      <c r="AY469" s="45" t="s">
        <v>1888</v>
      </c>
      <c r="AZ469" s="45" t="s">
        <v>1176</v>
      </c>
      <c r="BA469" s="45" t="s">
        <v>151</v>
      </c>
      <c r="BC469" s="48">
        <v>0</v>
      </c>
      <c r="BF469" s="48">
        <v>0</v>
      </c>
      <c r="BG469" s="45" t="s">
        <v>1</v>
      </c>
      <c r="BH469" s="45" t="s">
        <v>613</v>
      </c>
      <c r="BI469" s="45" t="s">
        <v>1889</v>
      </c>
      <c r="BJ469" s="45" t="s">
        <v>2407</v>
      </c>
      <c r="BK469" s="45" t="s">
        <v>156</v>
      </c>
      <c r="BM469" s="48">
        <v>0</v>
      </c>
      <c r="BP469" s="48">
        <v>0</v>
      </c>
      <c r="BQ469" s="45" t="s">
        <v>1</v>
      </c>
      <c r="BR469" s="45" t="s">
        <v>1392</v>
      </c>
      <c r="BS469" s="45" t="s">
        <v>1833</v>
      </c>
      <c r="BT469" s="45" t="s">
        <v>2088</v>
      </c>
      <c r="BU469" s="45" t="s">
        <v>145</v>
      </c>
      <c r="BW469" s="48">
        <v>0</v>
      </c>
    </row>
    <row r="470" spans="1:75" x14ac:dyDescent="0.3">
      <c r="A470" s="45" t="s">
        <v>525</v>
      </c>
      <c r="B470" s="45" t="s">
        <v>802</v>
      </c>
      <c r="C470" s="45" t="s">
        <v>1242</v>
      </c>
      <c r="D470" s="45" t="s">
        <v>47</v>
      </c>
      <c r="E470" s="45" t="s">
        <v>1</v>
      </c>
      <c r="F470" s="51"/>
      <c r="O470" s="48">
        <v>248771.16</v>
      </c>
      <c r="Y470" s="48">
        <v>554370.72</v>
      </c>
      <c r="AB470" s="48">
        <v>500000</v>
      </c>
      <c r="AC470" s="45" t="s">
        <v>2</v>
      </c>
      <c r="AD470" s="45" t="s">
        <v>2440</v>
      </c>
      <c r="AE470" s="45" t="s">
        <v>1982</v>
      </c>
      <c r="AF470" s="45" t="s">
        <v>2254</v>
      </c>
      <c r="AG470" s="45" t="s">
        <v>145</v>
      </c>
      <c r="AI470" s="48">
        <v>592497.06999999995</v>
      </c>
      <c r="AL470" s="48">
        <v>1737</v>
      </c>
      <c r="AM470" s="45" t="s">
        <v>2</v>
      </c>
      <c r="AN470" s="45" t="s">
        <v>633</v>
      </c>
      <c r="AO470" s="45" t="s">
        <v>1937</v>
      </c>
      <c r="AP470" s="45" t="s">
        <v>2238</v>
      </c>
      <c r="AQ470" s="45" t="s">
        <v>186</v>
      </c>
      <c r="AS470" s="48">
        <v>0</v>
      </c>
      <c r="AV470" s="48">
        <v>2864418</v>
      </c>
      <c r="AW470" s="45" t="s">
        <v>2</v>
      </c>
      <c r="AX470" s="45" t="s">
        <v>613</v>
      </c>
      <c r="AY470" s="45" t="s">
        <v>2789</v>
      </c>
      <c r="AZ470" s="45" t="s">
        <v>2216</v>
      </c>
      <c r="BA470" s="45" t="s">
        <v>156</v>
      </c>
      <c r="BC470" s="48">
        <v>65023.32</v>
      </c>
      <c r="BF470" s="48">
        <v>0</v>
      </c>
      <c r="BG470" s="45" t="s">
        <v>1</v>
      </c>
      <c r="BH470" s="45" t="s">
        <v>2509</v>
      </c>
      <c r="BI470" s="45" t="s">
        <v>1880</v>
      </c>
      <c r="BJ470" s="45" t="s">
        <v>2353</v>
      </c>
      <c r="BK470" s="45" t="s">
        <v>273</v>
      </c>
      <c r="BM470" s="48">
        <v>91575.25</v>
      </c>
      <c r="BP470" s="48">
        <v>1000000</v>
      </c>
      <c r="BQ470" s="45" t="s">
        <v>1</v>
      </c>
      <c r="BR470" s="45" t="s">
        <v>1392</v>
      </c>
      <c r="BS470" s="45" t="s">
        <v>2573</v>
      </c>
      <c r="BT470" s="45" t="s">
        <v>145</v>
      </c>
      <c r="BU470" s="45" t="s">
        <v>145</v>
      </c>
      <c r="BW470" s="48">
        <v>0</v>
      </c>
    </row>
    <row r="471" spans="1:75" x14ac:dyDescent="0.3">
      <c r="A471" s="45" t="s">
        <v>525</v>
      </c>
      <c r="B471" s="45" t="s">
        <v>802</v>
      </c>
      <c r="C471" s="45" t="s">
        <v>1244</v>
      </c>
      <c r="D471" s="45" t="s">
        <v>87</v>
      </c>
      <c r="E471" s="45" t="s">
        <v>1</v>
      </c>
      <c r="F471" s="51"/>
      <c r="O471" s="48">
        <v>17384.21</v>
      </c>
      <c r="Y471" s="48">
        <v>0</v>
      </c>
      <c r="AB471" s="48">
        <v>666317</v>
      </c>
      <c r="AC471" s="45" t="s">
        <v>1</v>
      </c>
      <c r="AD471" s="45" t="s">
        <v>2440</v>
      </c>
      <c r="AE471" s="45" t="s">
        <v>1981</v>
      </c>
      <c r="AF471" s="45" t="s">
        <v>145</v>
      </c>
      <c r="AG471" s="45" t="s">
        <v>145</v>
      </c>
      <c r="AI471" s="48">
        <v>0</v>
      </c>
      <c r="AL471" s="48">
        <v>1000000</v>
      </c>
      <c r="AM471" s="45" t="s">
        <v>2</v>
      </c>
      <c r="AN471" s="45" t="s">
        <v>633</v>
      </c>
      <c r="AO471" s="45" t="s">
        <v>1938</v>
      </c>
      <c r="AP471" s="45" t="s">
        <v>1184</v>
      </c>
      <c r="AQ471" s="45" t="s">
        <v>301</v>
      </c>
      <c r="AS471" s="48">
        <v>0</v>
      </c>
      <c r="AV471" s="48">
        <v>0</v>
      </c>
      <c r="AW471" s="45" t="s">
        <v>1</v>
      </c>
      <c r="AX471" s="45" t="s">
        <v>613</v>
      </c>
      <c r="AY471" s="45" t="s">
        <v>1889</v>
      </c>
      <c r="AZ471" s="45" t="s">
        <v>2407</v>
      </c>
      <c r="BA471" s="45" t="s">
        <v>156</v>
      </c>
      <c r="BC471" s="48">
        <v>0</v>
      </c>
      <c r="BF471" s="48">
        <v>372698</v>
      </c>
      <c r="BG471" s="45" t="s">
        <v>2</v>
      </c>
      <c r="BH471" s="45" t="s">
        <v>2645</v>
      </c>
      <c r="BI471" s="45" t="s">
        <v>952</v>
      </c>
      <c r="BJ471" s="45" t="s">
        <v>1179</v>
      </c>
      <c r="BK471" s="45" t="s">
        <v>166</v>
      </c>
      <c r="BM471" s="48">
        <v>0</v>
      </c>
      <c r="BP471" s="48">
        <v>0</v>
      </c>
      <c r="BQ471" s="45" t="s">
        <v>1</v>
      </c>
      <c r="BR471" s="45" t="s">
        <v>616</v>
      </c>
      <c r="BS471" s="45" t="s">
        <v>1825</v>
      </c>
      <c r="BT471" s="45" t="s">
        <v>2346</v>
      </c>
      <c r="BU471" s="45" t="s">
        <v>155</v>
      </c>
      <c r="BW471" s="48">
        <v>0</v>
      </c>
    </row>
    <row r="472" spans="1:75" x14ac:dyDescent="0.3">
      <c r="A472" s="45" t="s">
        <v>525</v>
      </c>
      <c r="B472" s="45" t="s">
        <v>802</v>
      </c>
      <c r="C472" s="45" t="s">
        <v>1113</v>
      </c>
      <c r="D472" s="45" t="s">
        <v>86</v>
      </c>
      <c r="E472" s="45" t="s">
        <v>2</v>
      </c>
      <c r="F472" s="51"/>
      <c r="O472" s="48">
        <v>19.649999999999999</v>
      </c>
      <c r="Y472" s="48">
        <v>0</v>
      </c>
      <c r="AB472" s="48">
        <v>500000</v>
      </c>
      <c r="AC472" s="45" t="s">
        <v>1</v>
      </c>
      <c r="AD472" s="45" t="s">
        <v>2520</v>
      </c>
      <c r="AE472" s="45" t="s">
        <v>2590</v>
      </c>
      <c r="AF472" s="45" t="s">
        <v>2084</v>
      </c>
      <c r="AG472" s="45" t="s">
        <v>145</v>
      </c>
      <c r="AI472" s="48">
        <v>0</v>
      </c>
      <c r="AL472" s="48">
        <v>7000000</v>
      </c>
      <c r="AM472" s="45" t="s">
        <v>2</v>
      </c>
      <c r="AN472" s="45" t="s">
        <v>633</v>
      </c>
      <c r="AO472" s="45" t="s">
        <v>975</v>
      </c>
      <c r="AP472" s="45" t="s">
        <v>1184</v>
      </c>
      <c r="AQ472" s="45" t="s">
        <v>186</v>
      </c>
      <c r="AS472" s="48">
        <v>0</v>
      </c>
      <c r="AV472" s="48">
        <v>3000000</v>
      </c>
      <c r="AW472" s="45" t="s">
        <v>1</v>
      </c>
      <c r="AX472" s="45" t="s">
        <v>613</v>
      </c>
      <c r="AY472" s="45" t="s">
        <v>2790</v>
      </c>
      <c r="AZ472" s="45" t="s">
        <v>2150</v>
      </c>
      <c r="BA472" s="45" t="s">
        <v>145</v>
      </c>
      <c r="BC472" s="48">
        <v>0</v>
      </c>
      <c r="BF472" s="48">
        <v>0</v>
      </c>
      <c r="BG472" s="45" t="s">
        <v>2</v>
      </c>
      <c r="BH472" s="45" t="s">
        <v>2645</v>
      </c>
      <c r="BI472" s="45" t="s">
        <v>1899</v>
      </c>
      <c r="BJ472" s="45" t="s">
        <v>1172</v>
      </c>
      <c r="BK472" s="45" t="s">
        <v>52</v>
      </c>
      <c r="BM472" s="48">
        <v>0</v>
      </c>
      <c r="BP472" s="48">
        <v>0</v>
      </c>
      <c r="BQ472" s="45" t="s">
        <v>1</v>
      </c>
      <c r="BR472" s="45" t="s">
        <v>1393</v>
      </c>
      <c r="BS472" s="45" t="s">
        <v>1852</v>
      </c>
      <c r="BT472" s="45" t="s">
        <v>2363</v>
      </c>
      <c r="BU472" s="45" t="s">
        <v>272</v>
      </c>
      <c r="BW472" s="48">
        <v>0</v>
      </c>
    </row>
    <row r="473" spans="1:75" x14ac:dyDescent="0.3">
      <c r="A473" s="45" t="s">
        <v>525</v>
      </c>
      <c r="B473" s="45" t="s">
        <v>802</v>
      </c>
      <c r="C473" s="45" t="s">
        <v>1113</v>
      </c>
      <c r="D473" s="45" t="s">
        <v>87</v>
      </c>
      <c r="E473" s="45" t="s">
        <v>2</v>
      </c>
      <c r="F473" s="51"/>
      <c r="O473" s="48">
        <v>0</v>
      </c>
      <c r="Y473" s="48">
        <v>0</v>
      </c>
      <c r="AB473" s="48">
        <v>700000</v>
      </c>
      <c r="AC473" s="45" t="s">
        <v>1</v>
      </c>
      <c r="AD473" s="45" t="s">
        <v>2520</v>
      </c>
      <c r="AE473" s="45" t="s">
        <v>2591</v>
      </c>
      <c r="AF473" s="45" t="s">
        <v>2084</v>
      </c>
      <c r="AG473" s="45" t="s">
        <v>145</v>
      </c>
      <c r="AI473" s="48">
        <v>0</v>
      </c>
      <c r="AL473" s="48">
        <v>1888563</v>
      </c>
      <c r="AM473" s="45" t="s">
        <v>1</v>
      </c>
      <c r="AN473" s="45" t="s">
        <v>1421</v>
      </c>
      <c r="AO473" s="45" t="s">
        <v>1940</v>
      </c>
      <c r="AP473" s="45" t="s">
        <v>2363</v>
      </c>
      <c r="AQ473" s="45" t="s">
        <v>276</v>
      </c>
      <c r="AS473" s="48">
        <v>0</v>
      </c>
      <c r="AV473" s="48">
        <v>1000000</v>
      </c>
      <c r="AW473" s="45" t="s">
        <v>1</v>
      </c>
      <c r="AX473" s="45" t="s">
        <v>2509</v>
      </c>
      <c r="AY473" s="45" t="s">
        <v>1880</v>
      </c>
      <c r="AZ473" s="45" t="s">
        <v>2353</v>
      </c>
      <c r="BA473" s="45" t="s">
        <v>273</v>
      </c>
      <c r="BC473" s="48">
        <v>0</v>
      </c>
      <c r="BF473" s="48">
        <v>750000</v>
      </c>
      <c r="BG473" s="45" t="s">
        <v>1</v>
      </c>
      <c r="BH473" s="45" t="s">
        <v>2645</v>
      </c>
      <c r="BI473" s="45" t="s">
        <v>1896</v>
      </c>
      <c r="BJ473" s="45" t="s">
        <v>2095</v>
      </c>
      <c r="BK473" s="45" t="s">
        <v>145</v>
      </c>
      <c r="BM473" s="48">
        <v>0</v>
      </c>
      <c r="BP473" s="48">
        <v>0</v>
      </c>
      <c r="BQ473" s="45" t="s">
        <v>2</v>
      </c>
      <c r="BR473" s="45" t="s">
        <v>1395</v>
      </c>
      <c r="BS473" s="45" t="s">
        <v>933</v>
      </c>
      <c r="BT473" s="45" t="s">
        <v>1170</v>
      </c>
      <c r="BU473" s="45" t="s">
        <v>159</v>
      </c>
      <c r="BW473" s="48">
        <v>0</v>
      </c>
    </row>
    <row r="474" spans="1:75" x14ac:dyDescent="0.3">
      <c r="A474" s="45" t="s">
        <v>526</v>
      </c>
      <c r="B474" s="45" t="s">
        <v>811</v>
      </c>
      <c r="C474" s="45" t="s">
        <v>2373</v>
      </c>
      <c r="D474" s="45" t="s">
        <v>90</v>
      </c>
      <c r="E474" s="45" t="s">
        <v>1</v>
      </c>
      <c r="F474" s="51"/>
      <c r="O474" s="48">
        <v>0</v>
      </c>
      <c r="Y474" s="48">
        <v>0</v>
      </c>
      <c r="AB474" s="48">
        <v>500000</v>
      </c>
      <c r="AC474" s="45" t="s">
        <v>1</v>
      </c>
      <c r="AD474" s="45" t="s">
        <v>2520</v>
      </c>
      <c r="AE474" s="45" t="s">
        <v>2592</v>
      </c>
      <c r="AF474" s="45" t="s">
        <v>145</v>
      </c>
      <c r="AG474" s="45" t="s">
        <v>199</v>
      </c>
      <c r="AI474" s="48">
        <v>0</v>
      </c>
      <c r="AL474" s="48">
        <v>1856482</v>
      </c>
      <c r="AM474" s="45" t="s">
        <v>2</v>
      </c>
      <c r="AN474" s="45" t="s">
        <v>1422</v>
      </c>
      <c r="AO474" s="45" t="s">
        <v>976</v>
      </c>
      <c r="AP474" s="45" t="s">
        <v>1188</v>
      </c>
      <c r="AQ474" s="45" t="s">
        <v>157</v>
      </c>
      <c r="AS474" s="48">
        <v>0</v>
      </c>
      <c r="AV474" s="48">
        <v>1208801</v>
      </c>
      <c r="AW474" s="45" t="s">
        <v>2</v>
      </c>
      <c r="AX474" s="45" t="s">
        <v>615</v>
      </c>
      <c r="AY474" s="45" t="s">
        <v>948</v>
      </c>
      <c r="AZ474" s="45" t="s">
        <v>1177</v>
      </c>
      <c r="BA474" s="45" t="s">
        <v>151</v>
      </c>
      <c r="BC474" s="48">
        <v>1250000</v>
      </c>
      <c r="BF474" s="48">
        <v>1489162</v>
      </c>
      <c r="BG474" s="45" t="s">
        <v>2</v>
      </c>
      <c r="BH474" s="45" t="s">
        <v>618</v>
      </c>
      <c r="BI474" s="45" t="s">
        <v>953</v>
      </c>
      <c r="BJ474" s="45" t="s">
        <v>1128</v>
      </c>
      <c r="BK474" s="45" t="s">
        <v>172</v>
      </c>
      <c r="BM474" s="48">
        <v>0</v>
      </c>
      <c r="BP474" s="48">
        <v>500000</v>
      </c>
      <c r="BQ474" s="45" t="s">
        <v>1</v>
      </c>
      <c r="BR474" s="45" t="s">
        <v>1395</v>
      </c>
      <c r="BS474" s="45" t="s">
        <v>933</v>
      </c>
      <c r="BT474" s="45" t="s">
        <v>145</v>
      </c>
      <c r="BU474" s="45" t="s">
        <v>145</v>
      </c>
      <c r="BW474" s="48">
        <v>0</v>
      </c>
    </row>
    <row r="475" spans="1:75" x14ac:dyDescent="0.3">
      <c r="A475" s="45" t="s">
        <v>526</v>
      </c>
      <c r="B475" s="45" t="s">
        <v>811</v>
      </c>
      <c r="C475" s="45" t="s">
        <v>2374</v>
      </c>
      <c r="D475" s="45" t="s">
        <v>90</v>
      </c>
      <c r="E475" s="45" t="s">
        <v>1</v>
      </c>
      <c r="F475" s="51"/>
      <c r="O475" s="48">
        <v>0</v>
      </c>
      <c r="Y475" s="48">
        <v>0</v>
      </c>
      <c r="AB475" s="48">
        <v>313485</v>
      </c>
      <c r="AC475" s="45" t="s">
        <v>3</v>
      </c>
      <c r="AD475" s="45" t="s">
        <v>649</v>
      </c>
      <c r="AE475" s="45" t="s">
        <v>1000</v>
      </c>
      <c r="AF475" s="45" t="s">
        <v>1047</v>
      </c>
      <c r="AG475" s="45" t="s">
        <v>200</v>
      </c>
      <c r="AI475" s="48">
        <v>0</v>
      </c>
      <c r="AL475" s="48">
        <v>2078796</v>
      </c>
      <c r="AM475" s="45" t="s">
        <v>2</v>
      </c>
      <c r="AN475" s="45" t="s">
        <v>1422</v>
      </c>
      <c r="AO475" s="45" t="s">
        <v>977</v>
      </c>
      <c r="AP475" s="45" t="s">
        <v>1157</v>
      </c>
      <c r="AQ475" s="45" t="s">
        <v>187</v>
      </c>
      <c r="AS475" s="48">
        <v>1501844</v>
      </c>
      <c r="AV475" s="48">
        <v>111698</v>
      </c>
      <c r="AW475" s="45" t="s">
        <v>2</v>
      </c>
      <c r="AX475" s="45" t="s">
        <v>616</v>
      </c>
      <c r="AY475" s="45" t="s">
        <v>949</v>
      </c>
      <c r="AZ475" s="45" t="s">
        <v>1178</v>
      </c>
      <c r="BA475" s="45" t="s">
        <v>169</v>
      </c>
      <c r="BC475" s="48">
        <v>-250000</v>
      </c>
      <c r="BF475" s="48">
        <v>750000</v>
      </c>
      <c r="BG475" s="45" t="s">
        <v>1</v>
      </c>
      <c r="BH475" s="45" t="s">
        <v>2650</v>
      </c>
      <c r="BI475" s="45" t="s">
        <v>1904</v>
      </c>
      <c r="BJ475" s="45" t="s">
        <v>2095</v>
      </c>
      <c r="BK475" s="45" t="s">
        <v>145</v>
      </c>
      <c r="BM475" s="48">
        <v>1759025.19</v>
      </c>
      <c r="BP475" s="48">
        <v>50000</v>
      </c>
      <c r="BQ475" s="45" t="s">
        <v>2</v>
      </c>
      <c r="BR475" s="45" t="s">
        <v>649</v>
      </c>
      <c r="BS475" s="45" t="s">
        <v>934</v>
      </c>
      <c r="BT475" s="45" t="s">
        <v>1171</v>
      </c>
      <c r="BU475" s="45" t="s">
        <v>160</v>
      </c>
      <c r="BW475" s="48">
        <v>3252190.71</v>
      </c>
    </row>
    <row r="476" spans="1:75" x14ac:dyDescent="0.3">
      <c r="A476" s="45" t="s">
        <v>526</v>
      </c>
      <c r="B476" s="45" t="s">
        <v>811</v>
      </c>
      <c r="C476" s="45" t="s">
        <v>2375</v>
      </c>
      <c r="D476" s="45" t="s">
        <v>90</v>
      </c>
      <c r="E476" s="45" t="s">
        <v>1</v>
      </c>
      <c r="F476" s="51"/>
      <c r="O476" s="48">
        <v>0</v>
      </c>
      <c r="Y476" s="48">
        <v>0</v>
      </c>
      <c r="AB476" s="48">
        <v>465533</v>
      </c>
      <c r="AC476" s="45" t="s">
        <v>3</v>
      </c>
      <c r="AD476" s="45" t="s">
        <v>649</v>
      </c>
      <c r="AE476" s="45" t="s">
        <v>1001</v>
      </c>
      <c r="AF476" s="45" t="s">
        <v>1047</v>
      </c>
      <c r="AG476" s="45" t="s">
        <v>199</v>
      </c>
      <c r="AI476" s="48">
        <v>0</v>
      </c>
      <c r="AL476" s="48">
        <v>3000000</v>
      </c>
      <c r="AM476" s="45" t="s">
        <v>1</v>
      </c>
      <c r="AN476" s="45" t="s">
        <v>1303</v>
      </c>
      <c r="AO476" s="45" t="s">
        <v>1554</v>
      </c>
      <c r="AP476" s="45" t="s">
        <v>2084</v>
      </c>
      <c r="AQ476" s="45" t="s">
        <v>145</v>
      </c>
      <c r="AS476" s="48">
        <v>1312238.4099999999</v>
      </c>
      <c r="AV476" s="48">
        <v>372698</v>
      </c>
      <c r="AW476" s="45" t="s">
        <v>2</v>
      </c>
      <c r="AX476" s="45" t="s">
        <v>2645</v>
      </c>
      <c r="AY476" s="45" t="s">
        <v>952</v>
      </c>
      <c r="AZ476" s="45" t="s">
        <v>1179</v>
      </c>
      <c r="BA476" s="45" t="s">
        <v>166</v>
      </c>
      <c r="BC476" s="48">
        <v>3314632.61</v>
      </c>
      <c r="BF476" s="48">
        <v>635214</v>
      </c>
      <c r="BG476" s="45" t="s">
        <v>2</v>
      </c>
      <c r="BH476" s="45" t="s">
        <v>619</v>
      </c>
      <c r="BI476" s="45" t="s">
        <v>954</v>
      </c>
      <c r="BJ476" s="45" t="s">
        <v>1180</v>
      </c>
      <c r="BK476" s="45" t="s">
        <v>97</v>
      </c>
      <c r="BM476" s="48">
        <v>2959389.44</v>
      </c>
      <c r="BP476" s="48">
        <v>0</v>
      </c>
      <c r="BQ476" s="45" t="s">
        <v>2</v>
      </c>
      <c r="BR476" s="45" t="s">
        <v>2645</v>
      </c>
      <c r="BS476" s="45" t="s">
        <v>1872</v>
      </c>
      <c r="BT476" s="45" t="s">
        <v>2097</v>
      </c>
      <c r="BU476" s="45" t="s">
        <v>391</v>
      </c>
      <c r="BW476" s="48">
        <v>4912772.54</v>
      </c>
    </row>
    <row r="477" spans="1:75" x14ac:dyDescent="0.3">
      <c r="A477" s="45" t="s">
        <v>526</v>
      </c>
      <c r="B477" s="45" t="s">
        <v>2542</v>
      </c>
      <c r="C477" s="45" t="s">
        <v>2607</v>
      </c>
      <c r="D477" s="45" t="s">
        <v>165</v>
      </c>
      <c r="E477" s="45" t="s">
        <v>226</v>
      </c>
      <c r="F477" s="51"/>
      <c r="O477" s="48">
        <v>-42000</v>
      </c>
      <c r="Y477" s="48">
        <v>-120918.49</v>
      </c>
      <c r="AB477" s="48">
        <v>318433</v>
      </c>
      <c r="AC477" s="45" t="s">
        <v>3</v>
      </c>
      <c r="AD477" s="45" t="s">
        <v>649</v>
      </c>
      <c r="AE477" s="45" t="s">
        <v>1002</v>
      </c>
      <c r="AF477" s="45" t="s">
        <v>1199</v>
      </c>
      <c r="AG477" s="45" t="s">
        <v>198</v>
      </c>
      <c r="AI477" s="48">
        <v>254817.18</v>
      </c>
      <c r="AL477" s="48">
        <v>5000000</v>
      </c>
      <c r="AM477" s="45" t="s">
        <v>1</v>
      </c>
      <c r="AN477" s="45" t="s">
        <v>1303</v>
      </c>
      <c r="AO477" s="45" t="s">
        <v>1554</v>
      </c>
      <c r="AP477" s="45" t="s">
        <v>2095</v>
      </c>
      <c r="AQ477" s="45" t="s">
        <v>145</v>
      </c>
      <c r="AS477" s="48">
        <v>-134530.6</v>
      </c>
      <c r="AV477" s="48">
        <v>0</v>
      </c>
      <c r="AW477" s="45" t="s">
        <v>2</v>
      </c>
      <c r="AX477" s="45" t="s">
        <v>2645</v>
      </c>
      <c r="AY477" s="45" t="s">
        <v>1899</v>
      </c>
      <c r="AZ477" s="45" t="s">
        <v>1172</v>
      </c>
      <c r="BA477" s="45" t="s">
        <v>52</v>
      </c>
      <c r="BC477" s="48">
        <v>0</v>
      </c>
      <c r="BF477" s="48">
        <v>0</v>
      </c>
      <c r="BG477" s="45" t="s">
        <v>2</v>
      </c>
      <c r="BH477" s="45" t="s">
        <v>1422</v>
      </c>
      <c r="BI477" s="45" t="s">
        <v>956</v>
      </c>
      <c r="BJ477" s="45" t="s">
        <v>1111</v>
      </c>
      <c r="BK477" s="45" t="s">
        <v>174</v>
      </c>
      <c r="BM477" s="48">
        <v>2394.3200000000002</v>
      </c>
      <c r="BP477" s="48">
        <v>0</v>
      </c>
      <c r="BQ477" s="45" t="s">
        <v>2</v>
      </c>
      <c r="BR477" s="45" t="s">
        <v>2645</v>
      </c>
      <c r="BS477" s="45" t="s">
        <v>1871</v>
      </c>
      <c r="BT477" s="45" t="s">
        <v>2211</v>
      </c>
      <c r="BU477" s="45" t="s">
        <v>168</v>
      </c>
      <c r="BW477" s="48">
        <v>0</v>
      </c>
    </row>
    <row r="478" spans="1:75" x14ac:dyDescent="0.3">
      <c r="A478" s="45" t="s">
        <v>526</v>
      </c>
      <c r="B478" s="45" t="s">
        <v>811</v>
      </c>
      <c r="C478" s="45" t="s">
        <v>1117</v>
      </c>
      <c r="D478" s="45" t="s">
        <v>90</v>
      </c>
      <c r="E478" s="45" t="s">
        <v>2</v>
      </c>
      <c r="F478" s="51"/>
      <c r="O478" s="48">
        <v>0</v>
      </c>
      <c r="Y478" s="48">
        <v>0</v>
      </c>
      <c r="AB478" s="48">
        <v>5500000</v>
      </c>
      <c r="AC478" s="45" t="s">
        <v>2</v>
      </c>
      <c r="AD478" s="45" t="s">
        <v>649</v>
      </c>
      <c r="AE478" s="45" t="s">
        <v>997</v>
      </c>
      <c r="AF478" s="45" t="s">
        <v>1197</v>
      </c>
      <c r="AG478" s="45" t="s">
        <v>199</v>
      </c>
      <c r="AI478" s="48">
        <v>0</v>
      </c>
      <c r="AL478" s="48">
        <v>3000000</v>
      </c>
      <c r="AM478" s="45" t="s">
        <v>1</v>
      </c>
      <c r="AN478" s="45" t="s">
        <v>2652</v>
      </c>
      <c r="AO478" s="45" t="s">
        <v>2691</v>
      </c>
      <c r="AP478" s="45" t="s">
        <v>2095</v>
      </c>
      <c r="AQ478" s="45" t="s">
        <v>145</v>
      </c>
      <c r="AS478" s="48">
        <v>0</v>
      </c>
      <c r="AV478" s="48">
        <v>500000</v>
      </c>
      <c r="AW478" s="45" t="s">
        <v>1</v>
      </c>
      <c r="AX478" s="45" t="s">
        <v>2645</v>
      </c>
      <c r="AY478" s="45" t="s">
        <v>2791</v>
      </c>
      <c r="AZ478" s="45" t="s">
        <v>2095</v>
      </c>
      <c r="BA478" s="45" t="s">
        <v>145</v>
      </c>
      <c r="BC478" s="48">
        <v>0</v>
      </c>
      <c r="BF478" s="48">
        <v>477339</v>
      </c>
      <c r="BG478" s="45" t="s">
        <v>2</v>
      </c>
      <c r="BH478" s="45" t="s">
        <v>1405</v>
      </c>
      <c r="BI478" s="45" t="s">
        <v>951</v>
      </c>
      <c r="BJ478" s="45" t="s">
        <v>1172</v>
      </c>
      <c r="BK478" s="45" t="s">
        <v>171</v>
      </c>
      <c r="BM478" s="48">
        <v>0</v>
      </c>
      <c r="BP478" s="48">
        <v>295474</v>
      </c>
      <c r="BQ478" s="45" t="s">
        <v>2</v>
      </c>
      <c r="BR478" s="45" t="s">
        <v>1405</v>
      </c>
      <c r="BS478" s="45" t="s">
        <v>1870</v>
      </c>
      <c r="BT478" s="45" t="s">
        <v>2210</v>
      </c>
      <c r="BU478" s="45" t="s">
        <v>51</v>
      </c>
      <c r="BW478" s="48">
        <v>0</v>
      </c>
    </row>
    <row r="479" spans="1:75" x14ac:dyDescent="0.3">
      <c r="A479" s="45" t="s">
        <v>526</v>
      </c>
      <c r="B479" s="45" t="s">
        <v>1677</v>
      </c>
      <c r="C479" s="45" t="s">
        <v>2143</v>
      </c>
      <c r="D479" s="45" t="s">
        <v>90</v>
      </c>
      <c r="E479" s="45" t="s">
        <v>226</v>
      </c>
      <c r="F479" s="51"/>
      <c r="O479" s="48">
        <v>0</v>
      </c>
      <c r="Y479" s="48">
        <v>0</v>
      </c>
      <c r="AB479" s="48">
        <v>590412</v>
      </c>
      <c r="AC479" s="45" t="s">
        <v>2</v>
      </c>
      <c r="AD479" s="45" t="s">
        <v>649</v>
      </c>
      <c r="AE479" s="45" t="s">
        <v>2593</v>
      </c>
      <c r="AF479" s="45" t="s">
        <v>2603</v>
      </c>
      <c r="AG479" s="45" t="s">
        <v>199</v>
      </c>
      <c r="AI479" s="48">
        <v>5820.85</v>
      </c>
      <c r="AL479" s="48">
        <v>1500000</v>
      </c>
      <c r="AM479" s="45" t="s">
        <v>1</v>
      </c>
      <c r="AN479" s="45" t="s">
        <v>1426</v>
      </c>
      <c r="AO479" s="45" t="s">
        <v>1946</v>
      </c>
      <c r="AP479" s="45" t="s">
        <v>2360</v>
      </c>
      <c r="AQ479" s="45" t="s">
        <v>277</v>
      </c>
      <c r="AS479" s="48">
        <v>3625.2</v>
      </c>
      <c r="AV479" s="48">
        <v>0</v>
      </c>
      <c r="AW479" s="45" t="s">
        <v>1</v>
      </c>
      <c r="AX479" s="45" t="s">
        <v>2645</v>
      </c>
      <c r="AY479" s="45" t="s">
        <v>2744</v>
      </c>
      <c r="AZ479" s="45" t="s">
        <v>2095</v>
      </c>
      <c r="BA479" s="45" t="s">
        <v>145</v>
      </c>
      <c r="BC479" s="48">
        <v>155.13999999999999</v>
      </c>
      <c r="BF479" s="48">
        <v>1090</v>
      </c>
      <c r="BG479" s="45" t="s">
        <v>2</v>
      </c>
      <c r="BH479" s="45" t="s">
        <v>1405</v>
      </c>
      <c r="BI479" s="45" t="s">
        <v>1902</v>
      </c>
      <c r="BJ479" s="45" t="s">
        <v>2210</v>
      </c>
      <c r="BK479" s="45" t="s">
        <v>170</v>
      </c>
      <c r="BM479" s="48">
        <v>-387160.87</v>
      </c>
      <c r="BP479" s="48">
        <v>0</v>
      </c>
      <c r="BQ479" s="45" t="s">
        <v>2</v>
      </c>
      <c r="BR479" s="45" t="s">
        <v>1405</v>
      </c>
      <c r="BS479" s="45" t="s">
        <v>1870</v>
      </c>
      <c r="BT479" s="45" t="s">
        <v>1172</v>
      </c>
      <c r="BU479" s="45" t="s">
        <v>51</v>
      </c>
      <c r="BW479" s="48">
        <v>3304820.76</v>
      </c>
    </row>
    <row r="480" spans="1:75" x14ac:dyDescent="0.3">
      <c r="A480" s="45" t="s">
        <v>526</v>
      </c>
      <c r="B480" s="45" t="s">
        <v>1678</v>
      </c>
      <c r="C480" s="45" t="s">
        <v>145</v>
      </c>
      <c r="D480" s="45" t="s">
        <v>145</v>
      </c>
      <c r="E480" s="45" t="s">
        <v>1</v>
      </c>
      <c r="F480" s="51"/>
      <c r="O480" s="48">
        <v>0</v>
      </c>
      <c r="Y480" s="48">
        <v>0</v>
      </c>
      <c r="AB480" s="48">
        <v>3726196</v>
      </c>
      <c r="AC480" s="45" t="s">
        <v>2</v>
      </c>
      <c r="AD480" s="45" t="s">
        <v>649</v>
      </c>
      <c r="AE480" s="45" t="s">
        <v>2594</v>
      </c>
      <c r="AF480" s="45" t="s">
        <v>2614</v>
      </c>
      <c r="AG480" s="45" t="s">
        <v>176</v>
      </c>
      <c r="AI480" s="48">
        <v>0</v>
      </c>
      <c r="AL480" s="48">
        <v>38673</v>
      </c>
      <c r="AM480" s="45" t="s">
        <v>1</v>
      </c>
      <c r="AN480" s="45" t="s">
        <v>2653</v>
      </c>
      <c r="AO480" s="45" t="s">
        <v>981</v>
      </c>
      <c r="AP480" s="45" t="s">
        <v>1262</v>
      </c>
      <c r="AQ480" s="45" t="s">
        <v>190</v>
      </c>
      <c r="AS480" s="48">
        <v>0</v>
      </c>
      <c r="AV480" s="48">
        <v>1500000</v>
      </c>
      <c r="AW480" s="45" t="s">
        <v>1</v>
      </c>
      <c r="AX480" s="45" t="s">
        <v>2645</v>
      </c>
      <c r="AY480" s="45" t="s">
        <v>2792</v>
      </c>
      <c r="AZ480" s="45" t="s">
        <v>2150</v>
      </c>
      <c r="BA480" s="45" t="s">
        <v>145</v>
      </c>
      <c r="BC480" s="48">
        <v>0</v>
      </c>
      <c r="BF480" s="48">
        <v>0</v>
      </c>
      <c r="BG480" s="45" t="s">
        <v>2</v>
      </c>
      <c r="BH480" s="45" t="s">
        <v>1405</v>
      </c>
      <c r="BI480" s="45" t="s">
        <v>1903</v>
      </c>
      <c r="BJ480" s="45" t="s">
        <v>2210</v>
      </c>
      <c r="BK480" s="45" t="s">
        <v>335</v>
      </c>
      <c r="BM480" s="48">
        <v>0</v>
      </c>
      <c r="BP480" s="48">
        <v>438417.54</v>
      </c>
      <c r="BQ480" s="45" t="s">
        <v>2</v>
      </c>
      <c r="BR480" s="45" t="s">
        <v>608</v>
      </c>
      <c r="BS480" s="45" t="s">
        <v>936</v>
      </c>
      <c r="BT480" s="45" t="s">
        <v>1073</v>
      </c>
      <c r="BU480" s="45" t="s">
        <v>161</v>
      </c>
      <c r="BW480" s="48">
        <v>0</v>
      </c>
    </row>
    <row r="481" spans="1:75" x14ac:dyDescent="0.3">
      <c r="A481" s="45" t="s">
        <v>526</v>
      </c>
      <c r="B481" s="45" t="s">
        <v>811</v>
      </c>
      <c r="C481" s="45" t="s">
        <v>2144</v>
      </c>
      <c r="D481" s="45" t="s">
        <v>90</v>
      </c>
      <c r="E481" s="45" t="s">
        <v>4</v>
      </c>
      <c r="F481" s="51"/>
      <c r="O481" s="48">
        <v>0</v>
      </c>
      <c r="Y481" s="48">
        <v>0</v>
      </c>
      <c r="AB481" s="48">
        <v>0</v>
      </c>
      <c r="AC481" s="45" t="s">
        <v>2</v>
      </c>
      <c r="AD481" s="45" t="s">
        <v>649</v>
      </c>
      <c r="AE481" s="45" t="s">
        <v>998</v>
      </c>
      <c r="AF481" s="45" t="s">
        <v>1198</v>
      </c>
      <c r="AG481" s="45" t="s">
        <v>47</v>
      </c>
      <c r="AI481" s="48">
        <v>0</v>
      </c>
      <c r="AL481" s="48">
        <v>166050</v>
      </c>
      <c r="AM481" s="45" t="s">
        <v>1</v>
      </c>
      <c r="AN481" s="45" t="s">
        <v>2653</v>
      </c>
      <c r="AO481" s="45" t="s">
        <v>980</v>
      </c>
      <c r="AP481" s="45" t="s">
        <v>1263</v>
      </c>
      <c r="AQ481" s="45" t="s">
        <v>189</v>
      </c>
      <c r="AS481" s="48">
        <v>976214.63</v>
      </c>
      <c r="AV481" s="48">
        <v>1489162</v>
      </c>
      <c r="AW481" s="45" t="s">
        <v>2</v>
      </c>
      <c r="AX481" s="45" t="s">
        <v>618</v>
      </c>
      <c r="AY481" s="45" t="s">
        <v>953</v>
      </c>
      <c r="AZ481" s="45" t="s">
        <v>1128</v>
      </c>
      <c r="BA481" s="45" t="s">
        <v>172</v>
      </c>
      <c r="BC481" s="48">
        <v>10676082.470000001</v>
      </c>
      <c r="BF481" s="48">
        <v>390367</v>
      </c>
      <c r="BG481" s="45" t="s">
        <v>3</v>
      </c>
      <c r="BH481" s="45" t="s">
        <v>578</v>
      </c>
      <c r="BI481" s="45" t="s">
        <v>1895</v>
      </c>
      <c r="BJ481" s="45" t="s">
        <v>2199</v>
      </c>
      <c r="BK481" s="45" t="s">
        <v>347</v>
      </c>
      <c r="BM481" s="48">
        <v>9077240.4700000007</v>
      </c>
      <c r="BP481" s="48">
        <v>24570000</v>
      </c>
      <c r="BQ481" s="45" t="s">
        <v>2</v>
      </c>
      <c r="BR481" s="45" t="s">
        <v>608</v>
      </c>
      <c r="BS481" s="45" t="s">
        <v>1874</v>
      </c>
      <c r="BT481" s="45" t="s">
        <v>2212</v>
      </c>
      <c r="BU481" s="45" t="s">
        <v>161</v>
      </c>
      <c r="BW481" s="48">
        <v>768651.83</v>
      </c>
    </row>
    <row r="482" spans="1:75" x14ac:dyDescent="0.3">
      <c r="A482" s="45" t="s">
        <v>2628</v>
      </c>
      <c r="B482" s="45" t="s">
        <v>818</v>
      </c>
      <c r="C482" s="45" t="s">
        <v>145</v>
      </c>
      <c r="D482" s="45" t="s">
        <v>145</v>
      </c>
      <c r="E482" s="45" t="s">
        <v>1</v>
      </c>
      <c r="F482" s="51"/>
      <c r="O482" s="48">
        <v>0</v>
      </c>
      <c r="Y482" s="48">
        <v>0</v>
      </c>
      <c r="AB482" s="48">
        <v>1000000</v>
      </c>
      <c r="AC482" s="45" t="s">
        <v>2</v>
      </c>
      <c r="AD482" s="45" t="s">
        <v>649</v>
      </c>
      <c r="AE482" s="45" t="s">
        <v>999</v>
      </c>
      <c r="AF482" s="45" t="s">
        <v>1198</v>
      </c>
      <c r="AG482" s="45" t="s">
        <v>201</v>
      </c>
      <c r="AI482" s="48">
        <v>0</v>
      </c>
      <c r="AL482" s="48">
        <v>0</v>
      </c>
      <c r="AM482" s="45" t="s">
        <v>1</v>
      </c>
      <c r="AN482" s="45" t="s">
        <v>636</v>
      </c>
      <c r="AO482" s="45" t="s">
        <v>2584</v>
      </c>
      <c r="AP482" s="45" t="s">
        <v>2084</v>
      </c>
      <c r="AQ482" s="45" t="s">
        <v>145</v>
      </c>
      <c r="AS482" s="48">
        <v>0</v>
      </c>
      <c r="AV482" s="48">
        <v>750000</v>
      </c>
      <c r="AW482" s="45" t="s">
        <v>1</v>
      </c>
      <c r="AX482" s="45" t="s">
        <v>2650</v>
      </c>
      <c r="AY482" s="45" t="s">
        <v>1904</v>
      </c>
      <c r="AZ482" s="45" t="s">
        <v>2095</v>
      </c>
      <c r="BA482" s="45" t="s">
        <v>145</v>
      </c>
      <c r="BC482" s="48">
        <v>0</v>
      </c>
      <c r="BF482" s="48">
        <v>0</v>
      </c>
      <c r="BG482" s="45" t="s">
        <v>2</v>
      </c>
      <c r="BH482" s="45" t="s">
        <v>578</v>
      </c>
      <c r="BI482" s="45" t="s">
        <v>962</v>
      </c>
      <c r="BJ482" s="45" t="s">
        <v>1111</v>
      </c>
      <c r="BK482" s="45" t="s">
        <v>128</v>
      </c>
      <c r="BM482" s="48">
        <v>0</v>
      </c>
      <c r="BP482" s="48">
        <v>0</v>
      </c>
      <c r="BQ482" s="45" t="s">
        <v>1</v>
      </c>
      <c r="BR482" s="45" t="s">
        <v>608</v>
      </c>
      <c r="BS482" s="45" t="s">
        <v>936</v>
      </c>
      <c r="BT482" s="45" t="s">
        <v>1261</v>
      </c>
      <c r="BU482" s="45" t="s">
        <v>151</v>
      </c>
      <c r="BW482" s="48">
        <v>0</v>
      </c>
    </row>
    <row r="483" spans="1:75" x14ac:dyDescent="0.3">
      <c r="A483" s="45" t="s">
        <v>531</v>
      </c>
      <c r="B483" s="45" t="s">
        <v>819</v>
      </c>
      <c r="C483" s="45" t="s">
        <v>1245</v>
      </c>
      <c r="D483" s="45" t="s">
        <v>94</v>
      </c>
      <c r="E483" s="45" t="s">
        <v>1</v>
      </c>
      <c r="F483" s="51"/>
      <c r="O483" s="48">
        <v>3240183.99</v>
      </c>
      <c r="Y483" s="48">
        <v>3246568.2</v>
      </c>
      <c r="AB483" s="48">
        <v>0</v>
      </c>
      <c r="AC483" s="45" t="s">
        <v>2</v>
      </c>
      <c r="AD483" s="45" t="s">
        <v>650</v>
      </c>
      <c r="AE483" s="45" t="s">
        <v>1003</v>
      </c>
      <c r="AF483" s="45" t="s">
        <v>1090</v>
      </c>
      <c r="AG483" s="45" t="s">
        <v>165</v>
      </c>
      <c r="AI483" s="48">
        <v>3463425.55</v>
      </c>
      <c r="AL483" s="48">
        <v>1004336</v>
      </c>
      <c r="AM483" s="45" t="s">
        <v>2</v>
      </c>
      <c r="AN483" s="45" t="s">
        <v>636</v>
      </c>
      <c r="AO483" s="45" t="s">
        <v>1948</v>
      </c>
      <c r="AP483" s="45" t="s">
        <v>1111</v>
      </c>
      <c r="AQ483" s="45" t="s">
        <v>278</v>
      </c>
      <c r="AS483" s="48">
        <v>-498800.64000000001</v>
      </c>
      <c r="AV483" s="48">
        <v>1773209</v>
      </c>
      <c r="AW483" s="45" t="s">
        <v>2</v>
      </c>
      <c r="AX483" s="45" t="s">
        <v>619</v>
      </c>
      <c r="AY483" s="45" t="s">
        <v>954</v>
      </c>
      <c r="AZ483" s="45" t="s">
        <v>1180</v>
      </c>
      <c r="BA483" s="45" t="s">
        <v>97</v>
      </c>
      <c r="BC483" s="48">
        <v>0</v>
      </c>
      <c r="BF483" s="48">
        <v>737297</v>
      </c>
      <c r="BG483" s="45" t="s">
        <v>1</v>
      </c>
      <c r="BH483" s="45" t="s">
        <v>578</v>
      </c>
      <c r="BI483" s="45" t="s">
        <v>2891</v>
      </c>
      <c r="BJ483" s="45" t="s">
        <v>2088</v>
      </c>
      <c r="BK483" s="45" t="s">
        <v>145</v>
      </c>
      <c r="BM483" s="48">
        <v>0</v>
      </c>
      <c r="BP483" s="48">
        <v>0</v>
      </c>
      <c r="BQ483" s="45" t="s">
        <v>2</v>
      </c>
      <c r="BR483" s="45" t="s">
        <v>608</v>
      </c>
      <c r="BS483" s="45" t="s">
        <v>936</v>
      </c>
      <c r="BT483" s="45" t="s">
        <v>1073</v>
      </c>
      <c r="BU483" s="45" t="s">
        <v>151</v>
      </c>
      <c r="BW483" s="48">
        <v>0.22</v>
      </c>
    </row>
    <row r="484" spans="1:75" x14ac:dyDescent="0.3">
      <c r="A484" s="45" t="s">
        <v>531</v>
      </c>
      <c r="B484" s="45" t="s">
        <v>813</v>
      </c>
      <c r="C484" s="45" t="s">
        <v>1245</v>
      </c>
      <c r="D484" s="45" t="s">
        <v>91</v>
      </c>
      <c r="E484" s="45" t="s">
        <v>1</v>
      </c>
      <c r="F484" s="51"/>
      <c r="O484" s="48">
        <v>364310.52</v>
      </c>
      <c r="Y484" s="48">
        <v>559574.52</v>
      </c>
      <c r="AB484" s="48">
        <v>150000</v>
      </c>
      <c r="AC484" s="45" t="s">
        <v>2</v>
      </c>
      <c r="AD484" s="45" t="s">
        <v>651</v>
      </c>
      <c r="AE484" s="45" t="s">
        <v>1004</v>
      </c>
      <c r="AF484" s="45" t="s">
        <v>1200</v>
      </c>
      <c r="AG484" s="45" t="s">
        <v>86</v>
      </c>
      <c r="AI484" s="48">
        <v>-906.41</v>
      </c>
      <c r="AL484" s="48">
        <v>7505672</v>
      </c>
      <c r="AM484" s="45" t="s">
        <v>2</v>
      </c>
      <c r="AN484" s="45" t="s">
        <v>636</v>
      </c>
      <c r="AO484" s="45" t="s">
        <v>982</v>
      </c>
      <c r="AP484" s="45" t="s">
        <v>1111</v>
      </c>
      <c r="AQ484" s="45" t="s">
        <v>189</v>
      </c>
      <c r="AS484" s="48">
        <v>-9232</v>
      </c>
      <c r="AV484" s="48">
        <v>0</v>
      </c>
      <c r="AW484" s="45" t="s">
        <v>2</v>
      </c>
      <c r="AX484" s="45" t="s">
        <v>1422</v>
      </c>
      <c r="AY484" s="45" t="s">
        <v>956</v>
      </c>
      <c r="AZ484" s="45" t="s">
        <v>1111</v>
      </c>
      <c r="BA484" s="45" t="s">
        <v>174</v>
      </c>
      <c r="BC484" s="48">
        <v>0</v>
      </c>
      <c r="BF484" s="48">
        <v>543120</v>
      </c>
      <c r="BG484" s="45" t="s">
        <v>1</v>
      </c>
      <c r="BH484" s="45" t="s">
        <v>578</v>
      </c>
      <c r="BI484" s="45" t="s">
        <v>1894</v>
      </c>
      <c r="BJ484" s="45" t="s">
        <v>2088</v>
      </c>
      <c r="BK484" s="45" t="s">
        <v>145</v>
      </c>
      <c r="BM484" s="48">
        <v>0</v>
      </c>
      <c r="BP484" s="48">
        <v>162171.38</v>
      </c>
      <c r="BQ484" s="45" t="s">
        <v>1</v>
      </c>
      <c r="BR484" s="45" t="s">
        <v>1399</v>
      </c>
      <c r="BS484" s="45" t="s">
        <v>1879</v>
      </c>
      <c r="BT484" s="45" t="s">
        <v>2405</v>
      </c>
      <c r="BU484" s="45" t="s">
        <v>151</v>
      </c>
      <c r="BW484" s="48">
        <v>0</v>
      </c>
    </row>
    <row r="485" spans="1:75" x14ac:dyDescent="0.3">
      <c r="A485" s="45" t="s">
        <v>531</v>
      </c>
      <c r="B485" s="45" t="s">
        <v>820</v>
      </c>
      <c r="C485" s="45" t="s">
        <v>1245</v>
      </c>
      <c r="D485" s="45" t="s">
        <v>95</v>
      </c>
      <c r="E485" s="45" t="s">
        <v>1</v>
      </c>
      <c r="F485" s="51"/>
      <c r="O485" s="48">
        <v>11654.37</v>
      </c>
      <c r="Y485" s="48">
        <v>28029.38</v>
      </c>
      <c r="AB485" s="48">
        <v>225339</v>
      </c>
      <c r="AC485" s="45" t="s">
        <v>2</v>
      </c>
      <c r="AD485" s="45" t="s">
        <v>652</v>
      </c>
      <c r="AE485" s="45" t="s">
        <v>1005</v>
      </c>
      <c r="AF485" s="45" t="s">
        <v>1201</v>
      </c>
      <c r="AG485" s="45" t="s">
        <v>125</v>
      </c>
      <c r="AI485" s="48">
        <v>197283.88</v>
      </c>
      <c r="AL485" s="48">
        <v>0</v>
      </c>
      <c r="AM485" s="45" t="s">
        <v>2</v>
      </c>
      <c r="AN485" s="45" t="s">
        <v>2654</v>
      </c>
      <c r="AO485" s="45" t="s">
        <v>983</v>
      </c>
      <c r="AP485" s="45" t="s">
        <v>1111</v>
      </c>
      <c r="AQ485" s="45" t="s">
        <v>191</v>
      </c>
      <c r="AS485" s="48">
        <v>1092281.6100000001</v>
      </c>
      <c r="AV485" s="48">
        <v>787173</v>
      </c>
      <c r="AW485" s="45" t="s">
        <v>2</v>
      </c>
      <c r="AX485" s="45" t="s">
        <v>1405</v>
      </c>
      <c r="AY485" s="45" t="s">
        <v>951</v>
      </c>
      <c r="AZ485" s="45" t="s">
        <v>1172</v>
      </c>
      <c r="BA485" s="45" t="s">
        <v>171</v>
      </c>
      <c r="BC485" s="48">
        <v>0</v>
      </c>
      <c r="BF485" s="48">
        <v>0</v>
      </c>
      <c r="BG485" s="45" t="s">
        <v>2</v>
      </c>
      <c r="BH485" s="45" t="s">
        <v>1407</v>
      </c>
      <c r="BI485" s="45" t="s">
        <v>957</v>
      </c>
      <c r="BJ485" s="45" t="s">
        <v>1122</v>
      </c>
      <c r="BK485" s="45" t="s">
        <v>175</v>
      </c>
      <c r="BM485" s="48">
        <v>0</v>
      </c>
      <c r="BP485" s="48">
        <v>744201.7</v>
      </c>
      <c r="BQ485" s="45" t="s">
        <v>3</v>
      </c>
      <c r="BR485" s="45" t="s">
        <v>1399</v>
      </c>
      <c r="BS485" s="45" t="s">
        <v>1881</v>
      </c>
      <c r="BT485" s="45" t="s">
        <v>2213</v>
      </c>
      <c r="BU485" s="45" t="s">
        <v>156</v>
      </c>
      <c r="BW485" s="48">
        <v>925330.21</v>
      </c>
    </row>
    <row r="486" spans="1:75" x14ac:dyDescent="0.3">
      <c r="A486" s="45" t="s">
        <v>531</v>
      </c>
      <c r="B486" s="45" t="s">
        <v>816</v>
      </c>
      <c r="C486" s="45" t="s">
        <v>1245</v>
      </c>
      <c r="D486" s="45" t="s">
        <v>92</v>
      </c>
      <c r="E486" s="45" t="s">
        <v>1</v>
      </c>
      <c r="F486" s="51"/>
      <c r="O486" s="48">
        <v>2666061.89</v>
      </c>
      <c r="Y486" s="48">
        <v>5875305.9800000004</v>
      </c>
      <c r="AB486" s="48">
        <v>219819</v>
      </c>
      <c r="AC486" s="45" t="s">
        <v>2</v>
      </c>
      <c r="AD486" s="45" t="s">
        <v>653</v>
      </c>
      <c r="AE486" s="45" t="s">
        <v>1006</v>
      </c>
      <c r="AF486" s="45" t="s">
        <v>1202</v>
      </c>
      <c r="AG486" s="45" t="s">
        <v>47</v>
      </c>
      <c r="AI486" s="48">
        <v>788056.93</v>
      </c>
      <c r="AL486" s="48">
        <v>300000</v>
      </c>
      <c r="AM486" s="45" t="s">
        <v>2</v>
      </c>
      <c r="AN486" s="45" t="s">
        <v>2517</v>
      </c>
      <c r="AO486" s="45" t="s">
        <v>1944</v>
      </c>
      <c r="AP486" s="45" t="s">
        <v>2240</v>
      </c>
      <c r="AQ486" s="45" t="s">
        <v>279</v>
      </c>
      <c r="AS486" s="48">
        <v>502899.57</v>
      </c>
      <c r="AV486" s="48">
        <v>150000</v>
      </c>
      <c r="AW486" s="45" t="s">
        <v>2</v>
      </c>
      <c r="AX486" s="45" t="s">
        <v>1405</v>
      </c>
      <c r="AY486" s="45" t="s">
        <v>1902</v>
      </c>
      <c r="AZ486" s="45" t="s">
        <v>2210</v>
      </c>
      <c r="BA486" s="45" t="s">
        <v>170</v>
      </c>
      <c r="BC486" s="48">
        <v>0</v>
      </c>
      <c r="BF486" s="48">
        <v>0</v>
      </c>
      <c r="BG486" s="45" t="s">
        <v>2</v>
      </c>
      <c r="BH486" s="45" t="s">
        <v>1407</v>
      </c>
      <c r="BI486" s="45" t="s">
        <v>958</v>
      </c>
      <c r="BJ486" s="45" t="s">
        <v>1100</v>
      </c>
      <c r="BK486" s="45" t="s">
        <v>68</v>
      </c>
      <c r="BM486" s="48">
        <v>0</v>
      </c>
      <c r="BP486" s="48">
        <v>31972.61</v>
      </c>
      <c r="BQ486" s="45" t="s">
        <v>3</v>
      </c>
      <c r="BR486" s="45" t="s">
        <v>1399</v>
      </c>
      <c r="BS486" s="45" t="s">
        <v>1883</v>
      </c>
      <c r="BT486" s="45" t="s">
        <v>2111</v>
      </c>
      <c r="BU486" s="45" t="s">
        <v>367</v>
      </c>
      <c r="BW486" s="48">
        <v>104483.9</v>
      </c>
    </row>
    <row r="487" spans="1:75" x14ac:dyDescent="0.3">
      <c r="A487" s="45" t="s">
        <v>531</v>
      </c>
      <c r="B487" s="45" t="s">
        <v>821</v>
      </c>
      <c r="C487" s="45" t="s">
        <v>1245</v>
      </c>
      <c r="D487" s="45" t="s">
        <v>96</v>
      </c>
      <c r="E487" s="45" t="s">
        <v>1</v>
      </c>
      <c r="F487" s="51"/>
      <c r="O487" s="48">
        <v>58781.75</v>
      </c>
      <c r="Y487" s="48">
        <v>20240.23</v>
      </c>
      <c r="AB487" s="48">
        <v>2657597</v>
      </c>
      <c r="AC487" s="45" t="s">
        <v>2</v>
      </c>
      <c r="AD487" s="45" t="s">
        <v>654</v>
      </c>
      <c r="AE487" s="45" t="s">
        <v>1007</v>
      </c>
      <c r="AF487" s="45" t="s">
        <v>1098</v>
      </c>
      <c r="AG487" s="45" t="s">
        <v>145</v>
      </c>
      <c r="AI487" s="48">
        <v>18417.45</v>
      </c>
      <c r="AL487" s="48">
        <v>760350</v>
      </c>
      <c r="AM487" s="45" t="s">
        <v>2</v>
      </c>
      <c r="AN487" s="45" t="s">
        <v>639</v>
      </c>
      <c r="AO487" s="45" t="s">
        <v>985</v>
      </c>
      <c r="AP487" s="45" t="s">
        <v>1190</v>
      </c>
      <c r="AQ487" s="45" t="s">
        <v>175</v>
      </c>
      <c r="AS487" s="48">
        <v>201623</v>
      </c>
      <c r="AV487" s="48">
        <v>0</v>
      </c>
      <c r="AW487" s="45" t="s">
        <v>2</v>
      </c>
      <c r="AX487" s="45" t="s">
        <v>1405</v>
      </c>
      <c r="AY487" s="45" t="s">
        <v>1903</v>
      </c>
      <c r="AZ487" s="45" t="s">
        <v>2210</v>
      </c>
      <c r="BA487" s="45" t="s">
        <v>335</v>
      </c>
      <c r="BC487" s="48">
        <v>0</v>
      </c>
      <c r="BF487" s="48">
        <v>0</v>
      </c>
      <c r="BG487" s="45" t="s">
        <v>2</v>
      </c>
      <c r="BH487" s="45" t="s">
        <v>1407</v>
      </c>
      <c r="BI487" s="45" t="s">
        <v>959</v>
      </c>
      <c r="BJ487" s="45" t="s">
        <v>1181</v>
      </c>
      <c r="BK487" s="45" t="s">
        <v>176</v>
      </c>
      <c r="BM487" s="48">
        <v>0</v>
      </c>
      <c r="BP487" s="48">
        <v>38109.589999999997</v>
      </c>
      <c r="BQ487" s="45" t="s">
        <v>2</v>
      </c>
      <c r="BR487" s="45" t="s">
        <v>1399</v>
      </c>
      <c r="BS487" s="45" t="s">
        <v>1887</v>
      </c>
      <c r="BT487" s="45" t="s">
        <v>2156</v>
      </c>
      <c r="BU487" s="45" t="s">
        <v>368</v>
      </c>
      <c r="BW487" s="48">
        <v>0</v>
      </c>
    </row>
    <row r="488" spans="1:75" x14ac:dyDescent="0.3">
      <c r="A488" s="45" t="s">
        <v>531</v>
      </c>
      <c r="B488" s="45" t="s">
        <v>819</v>
      </c>
      <c r="C488" s="45" t="s">
        <v>1246</v>
      </c>
      <c r="D488" s="45" t="s">
        <v>94</v>
      </c>
      <c r="E488" s="45" t="s">
        <v>1</v>
      </c>
      <c r="F488" s="51"/>
      <c r="O488" s="48">
        <v>6260262.3499999996</v>
      </c>
      <c r="Y488" s="48">
        <v>6815132.5</v>
      </c>
      <c r="AB488" s="48">
        <v>1400000</v>
      </c>
      <c r="AC488" s="45" t="s">
        <v>1</v>
      </c>
      <c r="AD488" s="45" t="s">
        <v>2521</v>
      </c>
      <c r="AE488" s="45" t="s">
        <v>2595</v>
      </c>
      <c r="AF488" s="45" t="s">
        <v>2084</v>
      </c>
      <c r="AG488" s="45" t="s">
        <v>47</v>
      </c>
      <c r="AI488" s="48">
        <v>5590701</v>
      </c>
      <c r="AL488" s="48">
        <v>590000</v>
      </c>
      <c r="AM488" s="45" t="s">
        <v>1</v>
      </c>
      <c r="AN488" s="45" t="s">
        <v>2518</v>
      </c>
      <c r="AO488" s="45" t="s">
        <v>2585</v>
      </c>
      <c r="AP488" s="45" t="s">
        <v>2084</v>
      </c>
      <c r="AQ488" s="45" t="s">
        <v>145</v>
      </c>
      <c r="AS488" s="48">
        <v>1952635.3</v>
      </c>
      <c r="AV488" s="48">
        <v>0</v>
      </c>
      <c r="AW488" s="45" t="s">
        <v>2</v>
      </c>
      <c r="AX488" s="45" t="s">
        <v>578</v>
      </c>
      <c r="AY488" s="45" t="s">
        <v>962</v>
      </c>
      <c r="AZ488" s="45" t="s">
        <v>1111</v>
      </c>
      <c r="BA488" s="45" t="s">
        <v>128</v>
      </c>
      <c r="BC488" s="48">
        <v>666049.44999999995</v>
      </c>
      <c r="BF488" s="48">
        <v>500000</v>
      </c>
      <c r="BG488" s="45" t="s">
        <v>1</v>
      </c>
      <c r="BH488" s="45" t="s">
        <v>1407</v>
      </c>
      <c r="BI488" s="45" t="s">
        <v>2793</v>
      </c>
      <c r="BJ488" s="45" t="s">
        <v>2084</v>
      </c>
      <c r="BK488" s="45" t="s">
        <v>145</v>
      </c>
      <c r="BM488" s="48">
        <v>7306.59</v>
      </c>
      <c r="BP488" s="48">
        <v>0</v>
      </c>
      <c r="BQ488" s="45" t="s">
        <v>2</v>
      </c>
      <c r="BR488" s="45" t="s">
        <v>1399</v>
      </c>
      <c r="BS488" s="45" t="s">
        <v>937</v>
      </c>
      <c r="BT488" s="45" t="s">
        <v>1111</v>
      </c>
      <c r="BU488" s="45" t="s">
        <v>162</v>
      </c>
      <c r="BW488" s="48">
        <v>-1271.05</v>
      </c>
    </row>
    <row r="489" spans="1:75" x14ac:dyDescent="0.3">
      <c r="A489" s="45" t="s">
        <v>531</v>
      </c>
      <c r="B489" s="45" t="s">
        <v>1679</v>
      </c>
      <c r="C489" s="45" t="s">
        <v>1246</v>
      </c>
      <c r="D489" s="45" t="s">
        <v>91</v>
      </c>
      <c r="E489" s="45" t="s">
        <v>1</v>
      </c>
      <c r="F489" s="51"/>
      <c r="O489" s="48">
        <v>443249.58</v>
      </c>
      <c r="Y489" s="48">
        <v>280494.37</v>
      </c>
      <c r="AB489" s="48">
        <v>284857</v>
      </c>
      <c r="AC489" s="45" t="s">
        <v>2</v>
      </c>
      <c r="AD489" s="45" t="s">
        <v>2522</v>
      </c>
      <c r="AE489" s="45" t="s">
        <v>2596</v>
      </c>
      <c r="AF489" s="45" t="s">
        <v>2615</v>
      </c>
      <c r="AG489" s="45" t="s">
        <v>175</v>
      </c>
      <c r="AI489" s="48">
        <v>0</v>
      </c>
      <c r="AL489" s="48">
        <v>1000000</v>
      </c>
      <c r="AM489" s="45" t="s">
        <v>2</v>
      </c>
      <c r="AN489" s="45" t="s">
        <v>2518</v>
      </c>
      <c r="AO489" s="45" t="s">
        <v>986</v>
      </c>
      <c r="AP489" s="45" t="s">
        <v>1111</v>
      </c>
      <c r="AQ489" s="45" t="s">
        <v>193</v>
      </c>
      <c r="AS489" s="48">
        <v>9232</v>
      </c>
      <c r="AV489" s="48">
        <v>0</v>
      </c>
      <c r="AW489" s="45" t="s">
        <v>2</v>
      </c>
      <c r="AX489" s="45" t="s">
        <v>1407</v>
      </c>
      <c r="AY489" s="45" t="s">
        <v>957</v>
      </c>
      <c r="AZ489" s="45" t="s">
        <v>1122</v>
      </c>
      <c r="BA489" s="45" t="s">
        <v>175</v>
      </c>
      <c r="BC489" s="48">
        <v>0</v>
      </c>
      <c r="BF489" s="48">
        <v>3500000</v>
      </c>
      <c r="BG489" s="45" t="s">
        <v>2</v>
      </c>
      <c r="BH489" s="45" t="s">
        <v>633</v>
      </c>
      <c r="BI489" s="45" t="s">
        <v>1915</v>
      </c>
      <c r="BJ489" s="45" t="s">
        <v>2225</v>
      </c>
      <c r="BK489" s="45" t="s">
        <v>369</v>
      </c>
      <c r="BM489" s="48">
        <v>0</v>
      </c>
      <c r="BP489" s="48">
        <v>0</v>
      </c>
      <c r="BQ489" s="45" t="s">
        <v>2</v>
      </c>
      <c r="BR489" s="45" t="s">
        <v>1399</v>
      </c>
      <c r="BS489" s="45" t="s">
        <v>938</v>
      </c>
      <c r="BT489" s="45" t="s">
        <v>1111</v>
      </c>
      <c r="BU489" s="45" t="s">
        <v>163</v>
      </c>
      <c r="BW489" s="48">
        <v>0</v>
      </c>
    </row>
    <row r="490" spans="1:75" x14ac:dyDescent="0.3">
      <c r="A490" s="45" t="s">
        <v>531</v>
      </c>
      <c r="B490" s="45" t="s">
        <v>1680</v>
      </c>
      <c r="C490" s="45" t="s">
        <v>1246</v>
      </c>
      <c r="D490" s="45" t="s">
        <v>139</v>
      </c>
      <c r="E490" s="45" t="s">
        <v>1</v>
      </c>
      <c r="F490" s="51"/>
      <c r="O490" s="48">
        <v>6351335.0899999999</v>
      </c>
      <c r="Y490" s="48">
        <v>2954528</v>
      </c>
      <c r="AB490" s="48">
        <v>0</v>
      </c>
      <c r="AC490" s="45" t="s">
        <v>1</v>
      </c>
      <c r="AD490" s="45" t="s">
        <v>2522</v>
      </c>
      <c r="AE490" s="45" t="s">
        <v>1021</v>
      </c>
      <c r="AF490" s="45" t="s">
        <v>1213</v>
      </c>
      <c r="AG490" s="45" t="s">
        <v>145</v>
      </c>
      <c r="AI490" s="48">
        <v>-611195.31000000006</v>
      </c>
      <c r="AL490" s="48">
        <v>791879</v>
      </c>
      <c r="AM490" s="45" t="s">
        <v>2</v>
      </c>
      <c r="AN490" s="45" t="s">
        <v>2518</v>
      </c>
      <c r="AO490" s="45" t="s">
        <v>987</v>
      </c>
      <c r="AP490" s="45" t="s">
        <v>1191</v>
      </c>
      <c r="AQ490" s="45" t="s">
        <v>171</v>
      </c>
      <c r="AS490" s="48">
        <v>0</v>
      </c>
      <c r="AV490" s="48">
        <v>0</v>
      </c>
      <c r="AW490" s="45" t="s">
        <v>2</v>
      </c>
      <c r="AX490" s="45" t="s">
        <v>1407</v>
      </c>
      <c r="AY490" s="45" t="s">
        <v>958</v>
      </c>
      <c r="AZ490" s="45" t="s">
        <v>1100</v>
      </c>
      <c r="BA490" s="45" t="s">
        <v>68</v>
      </c>
      <c r="BC490" s="48">
        <v>0</v>
      </c>
      <c r="BF490" s="48">
        <v>1549317</v>
      </c>
      <c r="BG490" s="45" t="s">
        <v>2</v>
      </c>
      <c r="BH490" s="45" t="s">
        <v>2651</v>
      </c>
      <c r="BI490" s="45" t="s">
        <v>1917</v>
      </c>
      <c r="BJ490" s="45" t="s">
        <v>2227</v>
      </c>
      <c r="BK490" s="45" t="s">
        <v>179</v>
      </c>
      <c r="BM490" s="48">
        <v>111509.99</v>
      </c>
      <c r="BP490" s="48">
        <v>0</v>
      </c>
      <c r="BQ490" s="45" t="s">
        <v>2</v>
      </c>
      <c r="BR490" s="45" t="s">
        <v>1399</v>
      </c>
      <c r="BS490" s="45" t="s">
        <v>1885</v>
      </c>
      <c r="BT490" s="45" t="s">
        <v>1106</v>
      </c>
      <c r="BU490" s="45" t="s">
        <v>164</v>
      </c>
      <c r="BW490" s="48">
        <v>0</v>
      </c>
    </row>
    <row r="491" spans="1:75" x14ac:dyDescent="0.3">
      <c r="A491" s="45" t="s">
        <v>531</v>
      </c>
      <c r="B491" s="45" t="s">
        <v>820</v>
      </c>
      <c r="C491" s="45" t="s">
        <v>1246</v>
      </c>
      <c r="D491" s="45" t="s">
        <v>95</v>
      </c>
      <c r="E491" s="45" t="s">
        <v>1</v>
      </c>
      <c r="F491" s="51"/>
      <c r="O491" s="48">
        <v>0</v>
      </c>
      <c r="Y491" s="48">
        <v>0</v>
      </c>
      <c r="AB491" s="48">
        <v>2000000</v>
      </c>
      <c r="AC491" s="45" t="s">
        <v>1</v>
      </c>
      <c r="AD491" s="45" t="s">
        <v>2523</v>
      </c>
      <c r="AE491" s="45" t="s">
        <v>2597</v>
      </c>
      <c r="AF491" s="45" t="s">
        <v>1204</v>
      </c>
      <c r="AG491" s="45" t="s">
        <v>129</v>
      </c>
      <c r="AI491" s="48">
        <v>0</v>
      </c>
      <c r="AL491" s="48">
        <v>580200</v>
      </c>
      <c r="AM491" s="45" t="s">
        <v>1</v>
      </c>
      <c r="AN491" s="45" t="s">
        <v>641</v>
      </c>
      <c r="AO491" s="45" t="s">
        <v>988</v>
      </c>
      <c r="AP491" s="45" t="s">
        <v>1240</v>
      </c>
      <c r="AQ491" s="45" t="s">
        <v>21</v>
      </c>
      <c r="AS491" s="48">
        <v>0</v>
      </c>
      <c r="AV491" s="48">
        <v>0</v>
      </c>
      <c r="AW491" s="45" t="s">
        <v>2</v>
      </c>
      <c r="AX491" s="45" t="s">
        <v>1407</v>
      </c>
      <c r="AY491" s="45" t="s">
        <v>959</v>
      </c>
      <c r="AZ491" s="45" t="s">
        <v>1181</v>
      </c>
      <c r="BA491" s="45" t="s">
        <v>176</v>
      </c>
      <c r="BC491" s="48">
        <v>0</v>
      </c>
      <c r="BF491" s="48">
        <v>5000000</v>
      </c>
      <c r="BG491" s="45" t="s">
        <v>1</v>
      </c>
      <c r="BH491" s="45" t="s">
        <v>2436</v>
      </c>
      <c r="BI491" s="45" t="s">
        <v>2462</v>
      </c>
      <c r="BJ491" s="45" t="s">
        <v>145</v>
      </c>
      <c r="BK491" s="45" t="s">
        <v>145</v>
      </c>
      <c r="BM491" s="48">
        <v>4000000</v>
      </c>
      <c r="BP491" s="48">
        <v>0</v>
      </c>
      <c r="BQ491" s="45" t="s">
        <v>2</v>
      </c>
      <c r="BR491" s="45" t="s">
        <v>1399</v>
      </c>
      <c r="BS491" s="45" t="s">
        <v>1886</v>
      </c>
      <c r="BT491" s="45" t="s">
        <v>1173</v>
      </c>
      <c r="BU491" s="45" t="s">
        <v>151</v>
      </c>
      <c r="BW491" s="48">
        <v>0</v>
      </c>
    </row>
    <row r="492" spans="1:75" x14ac:dyDescent="0.3">
      <c r="A492" s="45" t="s">
        <v>531</v>
      </c>
      <c r="B492" s="45" t="s">
        <v>816</v>
      </c>
      <c r="C492" s="45" t="s">
        <v>1246</v>
      </c>
      <c r="D492" s="45" t="s">
        <v>92</v>
      </c>
      <c r="E492" s="45" t="s">
        <v>1</v>
      </c>
      <c r="F492" s="51"/>
      <c r="O492" s="48">
        <v>9067534.7200000007</v>
      </c>
      <c r="Y492" s="48">
        <v>2467442.37</v>
      </c>
      <c r="AB492" s="48">
        <v>7000000</v>
      </c>
      <c r="AC492" s="45" t="s">
        <v>1</v>
      </c>
      <c r="AD492" s="45" t="s">
        <v>657</v>
      </c>
      <c r="AE492" s="45" t="s">
        <v>1010</v>
      </c>
      <c r="AF492" s="45" t="s">
        <v>1205</v>
      </c>
      <c r="AG492" s="45" t="s">
        <v>129</v>
      </c>
      <c r="AI492" s="48">
        <v>321635.93</v>
      </c>
      <c r="AL492" s="48">
        <v>576182</v>
      </c>
      <c r="AM492" s="45" t="s">
        <v>2</v>
      </c>
      <c r="AN492" s="45" t="s">
        <v>641</v>
      </c>
      <c r="AO492" s="45" t="s">
        <v>989</v>
      </c>
      <c r="AP492" s="45" t="s">
        <v>1142</v>
      </c>
      <c r="AQ492" s="45" t="s">
        <v>194</v>
      </c>
      <c r="AS492" s="48">
        <v>178746.43</v>
      </c>
      <c r="AV492" s="48">
        <v>500000</v>
      </c>
      <c r="AW492" s="45" t="s">
        <v>1</v>
      </c>
      <c r="AX492" s="45" t="s">
        <v>1407</v>
      </c>
      <c r="AY492" s="45" t="s">
        <v>2793</v>
      </c>
      <c r="AZ492" s="45" t="s">
        <v>2084</v>
      </c>
      <c r="BA492" s="45" t="s">
        <v>145</v>
      </c>
      <c r="BC492" s="48">
        <v>52287.81</v>
      </c>
      <c r="BF492" s="48">
        <v>5500000</v>
      </c>
      <c r="BG492" s="45" t="s">
        <v>2</v>
      </c>
      <c r="BH492" s="45" t="s">
        <v>633</v>
      </c>
      <c r="BI492" s="45" t="s">
        <v>2794</v>
      </c>
      <c r="BJ492" s="45" t="s">
        <v>2224</v>
      </c>
      <c r="BK492" s="45" t="s">
        <v>336</v>
      </c>
      <c r="BM492" s="48">
        <v>483.6</v>
      </c>
      <c r="BP492" s="48">
        <v>0</v>
      </c>
      <c r="BQ492" s="45" t="s">
        <v>2</v>
      </c>
      <c r="BR492" s="45" t="s">
        <v>1399</v>
      </c>
      <c r="BS492" s="45" t="s">
        <v>941</v>
      </c>
      <c r="BT492" s="45" t="s">
        <v>1122</v>
      </c>
      <c r="BU492" s="45" t="s">
        <v>164</v>
      </c>
      <c r="BW492" s="48">
        <v>89956.54</v>
      </c>
    </row>
    <row r="493" spans="1:75" x14ac:dyDescent="0.3">
      <c r="A493" s="45" t="s">
        <v>531</v>
      </c>
      <c r="B493" s="45" t="s">
        <v>1681</v>
      </c>
      <c r="C493" s="45" t="s">
        <v>2376</v>
      </c>
      <c r="D493" s="45" t="s">
        <v>96</v>
      </c>
      <c r="E493" s="45" t="s">
        <v>1</v>
      </c>
      <c r="F493" s="51"/>
      <c r="O493" s="48">
        <v>0</v>
      </c>
      <c r="Y493" s="48">
        <v>0</v>
      </c>
      <c r="AB493" s="48">
        <v>5000000</v>
      </c>
      <c r="AC493" s="45" t="s">
        <v>1</v>
      </c>
      <c r="AD493" s="45" t="s">
        <v>658</v>
      </c>
      <c r="AE493" s="45" t="s">
        <v>658</v>
      </c>
      <c r="AF493" s="45" t="s">
        <v>1206</v>
      </c>
      <c r="AG493" s="45" t="s">
        <v>189</v>
      </c>
      <c r="AI493" s="48">
        <v>0</v>
      </c>
      <c r="AL493" s="48">
        <v>668197</v>
      </c>
      <c r="AM493" s="45" t="s">
        <v>2</v>
      </c>
      <c r="AN493" s="45" t="s">
        <v>1428</v>
      </c>
      <c r="AO493" s="45" t="s">
        <v>1955</v>
      </c>
      <c r="AP493" s="45" t="s">
        <v>2242</v>
      </c>
      <c r="AQ493" s="45" t="s">
        <v>280</v>
      </c>
      <c r="AS493" s="48">
        <v>0</v>
      </c>
      <c r="AV493" s="48">
        <v>1710792</v>
      </c>
      <c r="AW493" s="45" t="s">
        <v>2</v>
      </c>
      <c r="AX493" s="45" t="s">
        <v>2651</v>
      </c>
      <c r="AY493" s="45" t="s">
        <v>1917</v>
      </c>
      <c r="AZ493" s="45" t="s">
        <v>2227</v>
      </c>
      <c r="BA493" s="45" t="s">
        <v>179</v>
      </c>
      <c r="BC493" s="48">
        <v>3317723.02</v>
      </c>
      <c r="BF493" s="48">
        <v>2770250</v>
      </c>
      <c r="BG493" s="45" t="s">
        <v>2</v>
      </c>
      <c r="BH493" s="45" t="s">
        <v>633</v>
      </c>
      <c r="BI493" s="45" t="s">
        <v>2795</v>
      </c>
      <c r="BJ493" s="45" t="s">
        <v>2224</v>
      </c>
      <c r="BK493" s="45" t="s">
        <v>337</v>
      </c>
      <c r="BM493" s="48">
        <v>13786511.6</v>
      </c>
      <c r="BP493" s="48">
        <v>0</v>
      </c>
      <c r="BQ493" s="45" t="s">
        <v>1</v>
      </c>
      <c r="BR493" s="45" t="s">
        <v>1399</v>
      </c>
      <c r="BS493" s="45" t="s">
        <v>1875</v>
      </c>
      <c r="BT493" s="45" t="s">
        <v>2150</v>
      </c>
      <c r="BU493" s="45" t="s">
        <v>145</v>
      </c>
      <c r="BW493" s="48">
        <v>1880.2</v>
      </c>
    </row>
    <row r="494" spans="1:75" x14ac:dyDescent="0.3">
      <c r="A494" s="45" t="s">
        <v>531</v>
      </c>
      <c r="B494" s="45" t="s">
        <v>824</v>
      </c>
      <c r="C494" s="45" t="s">
        <v>2377</v>
      </c>
      <c r="D494" s="45" t="s">
        <v>96</v>
      </c>
      <c r="E494" s="45" t="s">
        <v>1</v>
      </c>
      <c r="F494" s="51"/>
      <c r="O494" s="48">
        <v>399938.95</v>
      </c>
      <c r="Y494" s="48">
        <v>1141929.82</v>
      </c>
      <c r="AB494" s="48">
        <v>0</v>
      </c>
      <c r="AC494" s="45" t="s">
        <v>2</v>
      </c>
      <c r="AD494" s="45" t="s">
        <v>658</v>
      </c>
      <c r="AE494" s="45" t="s">
        <v>2598</v>
      </c>
      <c r="AF494" s="45" t="s">
        <v>1214</v>
      </c>
      <c r="AG494" s="45" t="s">
        <v>175</v>
      </c>
      <c r="AI494" s="48">
        <v>202252.57</v>
      </c>
      <c r="AL494" s="48">
        <v>0</v>
      </c>
      <c r="AM494" s="45" t="s">
        <v>2</v>
      </c>
      <c r="AN494" s="45" t="s">
        <v>1439</v>
      </c>
      <c r="AO494" s="45" t="s">
        <v>991</v>
      </c>
      <c r="AP494" s="45" t="s">
        <v>1192</v>
      </c>
      <c r="AQ494" s="45" t="s">
        <v>145</v>
      </c>
      <c r="AS494" s="48">
        <v>1926814.69</v>
      </c>
      <c r="AV494" s="48">
        <v>5000000</v>
      </c>
      <c r="AW494" s="45" t="s">
        <v>2</v>
      </c>
      <c r="AX494" s="45" t="s">
        <v>2436</v>
      </c>
      <c r="AY494" s="45" t="s">
        <v>2462</v>
      </c>
      <c r="AZ494" s="45" t="s">
        <v>2474</v>
      </c>
      <c r="BA494" s="45" t="s">
        <v>145</v>
      </c>
      <c r="BC494" s="48">
        <v>12573315.27</v>
      </c>
      <c r="BF494" s="48">
        <v>1200000</v>
      </c>
      <c r="BG494" s="45" t="s">
        <v>2</v>
      </c>
      <c r="BH494" s="45" t="s">
        <v>633</v>
      </c>
      <c r="BI494" s="45" t="s">
        <v>1919</v>
      </c>
      <c r="BJ494" s="45" t="s">
        <v>2224</v>
      </c>
      <c r="BK494" s="45" t="s">
        <v>338</v>
      </c>
      <c r="BM494" s="48">
        <v>5513791.3499999996</v>
      </c>
      <c r="BP494" s="48">
        <v>2657821</v>
      </c>
      <c r="BQ494" s="45" t="s">
        <v>1</v>
      </c>
      <c r="BR494" s="45" t="s">
        <v>1399</v>
      </c>
      <c r="BS494" s="45" t="s">
        <v>1876</v>
      </c>
      <c r="BT494" s="45" t="s">
        <v>2088</v>
      </c>
      <c r="BU494" s="45" t="s">
        <v>145</v>
      </c>
      <c r="BW494" s="48">
        <v>4693311.12</v>
      </c>
    </row>
    <row r="495" spans="1:75" x14ac:dyDescent="0.3">
      <c r="A495" s="45" t="s">
        <v>531</v>
      </c>
      <c r="B495" s="45" t="s">
        <v>822</v>
      </c>
      <c r="C495" s="45" t="s">
        <v>1118</v>
      </c>
      <c r="D495" s="45" t="s">
        <v>94</v>
      </c>
      <c r="E495" s="45" t="s">
        <v>2</v>
      </c>
      <c r="F495" s="51"/>
      <c r="O495" s="48">
        <v>352126.6</v>
      </c>
      <c r="Y495" s="48">
        <v>92933.69</v>
      </c>
      <c r="AB495" s="48">
        <v>0</v>
      </c>
      <c r="AC495" s="45" t="s">
        <v>2</v>
      </c>
      <c r="AD495" s="45" t="s">
        <v>658</v>
      </c>
      <c r="AE495" s="45" t="s">
        <v>1022</v>
      </c>
      <c r="AF495" s="45" t="s">
        <v>1214</v>
      </c>
      <c r="AG495" s="45" t="s">
        <v>145</v>
      </c>
      <c r="AI495" s="48">
        <v>1036.73</v>
      </c>
      <c r="AL495" s="48">
        <v>72500</v>
      </c>
      <c r="AM495" s="45" t="s">
        <v>1</v>
      </c>
      <c r="AN495" s="45" t="s">
        <v>644</v>
      </c>
      <c r="AO495" s="45" t="s">
        <v>2587</v>
      </c>
      <c r="AP495" s="45" t="s">
        <v>2084</v>
      </c>
      <c r="AQ495" s="45" t="s">
        <v>145</v>
      </c>
      <c r="AS495" s="48">
        <v>0</v>
      </c>
      <c r="AV495" s="48">
        <v>5500000</v>
      </c>
      <c r="AW495" s="45" t="s">
        <v>2</v>
      </c>
      <c r="AX495" s="45" t="s">
        <v>633</v>
      </c>
      <c r="AY495" s="45" t="s">
        <v>2794</v>
      </c>
      <c r="AZ495" s="45" t="s">
        <v>2224</v>
      </c>
      <c r="BA495" s="45" t="s">
        <v>336</v>
      </c>
      <c r="BC495" s="48">
        <v>0</v>
      </c>
      <c r="BF495" s="48">
        <v>0</v>
      </c>
      <c r="BG495" s="45" t="s">
        <v>2</v>
      </c>
      <c r="BH495" s="45" t="s">
        <v>633</v>
      </c>
      <c r="BI495" s="45" t="s">
        <v>1920</v>
      </c>
      <c r="BJ495" s="45" t="s">
        <v>2224</v>
      </c>
      <c r="BK495" s="45" t="s">
        <v>182</v>
      </c>
      <c r="BM495" s="48">
        <v>0</v>
      </c>
      <c r="BP495" s="48">
        <v>3712993</v>
      </c>
      <c r="BQ495" s="45" t="s">
        <v>1</v>
      </c>
      <c r="BR495" s="45" t="s">
        <v>1399</v>
      </c>
      <c r="BS495" s="45" t="s">
        <v>1877</v>
      </c>
      <c r="BT495" s="45" t="s">
        <v>2088</v>
      </c>
      <c r="BU495" s="45" t="s">
        <v>145</v>
      </c>
      <c r="BW495" s="48">
        <v>0</v>
      </c>
    </row>
    <row r="496" spans="1:75" x14ac:dyDescent="0.3">
      <c r="A496" s="45" t="s">
        <v>531</v>
      </c>
      <c r="B496" s="45" t="s">
        <v>814</v>
      </c>
      <c r="C496" s="45" t="s">
        <v>1118</v>
      </c>
      <c r="D496" s="45" t="s">
        <v>91</v>
      </c>
      <c r="E496" s="45" t="s">
        <v>2</v>
      </c>
      <c r="F496" s="51"/>
      <c r="O496" s="48">
        <v>0</v>
      </c>
      <c r="Y496" s="48">
        <v>0</v>
      </c>
      <c r="AB496" s="48">
        <v>6000000</v>
      </c>
      <c r="AC496" s="45" t="s">
        <v>1</v>
      </c>
      <c r="AD496" s="45" t="s">
        <v>1443</v>
      </c>
      <c r="AE496" s="45" t="s">
        <v>2469</v>
      </c>
      <c r="AF496" s="45" t="s">
        <v>2274</v>
      </c>
      <c r="AG496" s="45" t="s">
        <v>145</v>
      </c>
      <c r="AI496" s="48">
        <v>0</v>
      </c>
      <c r="AL496" s="48">
        <v>300000</v>
      </c>
      <c r="AM496" s="45" t="s">
        <v>1</v>
      </c>
      <c r="AN496" s="45" t="s">
        <v>644</v>
      </c>
      <c r="AO496" s="45" t="s">
        <v>2692</v>
      </c>
      <c r="AP496" s="45" t="s">
        <v>2095</v>
      </c>
      <c r="AQ496" s="45" t="s">
        <v>145</v>
      </c>
      <c r="AS496" s="48">
        <v>0</v>
      </c>
      <c r="AV496" s="48">
        <v>2770250</v>
      </c>
      <c r="AW496" s="45" t="s">
        <v>2</v>
      </c>
      <c r="AX496" s="45" t="s">
        <v>633</v>
      </c>
      <c r="AY496" s="45" t="s">
        <v>2795</v>
      </c>
      <c r="AZ496" s="45" t="s">
        <v>2224</v>
      </c>
      <c r="BA496" s="45" t="s">
        <v>337</v>
      </c>
      <c r="BC496" s="48">
        <v>0</v>
      </c>
      <c r="BF496" s="48">
        <v>4500000</v>
      </c>
      <c r="BG496" s="45" t="s">
        <v>2</v>
      </c>
      <c r="BH496" s="45" t="s">
        <v>633</v>
      </c>
      <c r="BI496" s="45" t="s">
        <v>1922</v>
      </c>
      <c r="BJ496" s="45" t="s">
        <v>2225</v>
      </c>
      <c r="BK496" s="45" t="s">
        <v>370</v>
      </c>
      <c r="BM496" s="48">
        <v>0</v>
      </c>
      <c r="BP496" s="48">
        <v>0</v>
      </c>
      <c r="BQ496" s="45" t="s">
        <v>1</v>
      </c>
      <c r="BR496" s="45" t="s">
        <v>1399</v>
      </c>
      <c r="BS496" s="45" t="s">
        <v>1881</v>
      </c>
      <c r="BT496" s="45" t="s">
        <v>145</v>
      </c>
      <c r="BU496" s="45" t="s">
        <v>145</v>
      </c>
      <c r="BW496" s="48">
        <v>0</v>
      </c>
    </row>
    <row r="497" spans="1:75" x14ac:dyDescent="0.3">
      <c r="A497" s="45" t="s">
        <v>531</v>
      </c>
      <c r="B497" s="45" t="s">
        <v>822</v>
      </c>
      <c r="C497" s="45" t="s">
        <v>1119</v>
      </c>
      <c r="D497" s="45" t="s">
        <v>94</v>
      </c>
      <c r="E497" s="45" t="s">
        <v>2</v>
      </c>
      <c r="F497" s="51"/>
      <c r="O497" s="48">
        <v>0</v>
      </c>
      <c r="Y497" s="48">
        <v>0</v>
      </c>
      <c r="AB497" s="48">
        <v>0</v>
      </c>
      <c r="AC497" s="45" t="s">
        <v>1</v>
      </c>
      <c r="AD497" s="45" t="s">
        <v>1444</v>
      </c>
      <c r="AE497" s="45" t="s">
        <v>2599</v>
      </c>
      <c r="AF497" s="45" t="s">
        <v>2288</v>
      </c>
      <c r="AG497" s="45" t="s">
        <v>165</v>
      </c>
      <c r="AI497" s="48">
        <v>0</v>
      </c>
      <c r="AL497" s="48">
        <v>500000</v>
      </c>
      <c r="AM497" s="45" t="s">
        <v>1</v>
      </c>
      <c r="AN497" s="45" t="s">
        <v>644</v>
      </c>
      <c r="AO497" s="45" t="s">
        <v>2693</v>
      </c>
      <c r="AP497" s="45" t="s">
        <v>2095</v>
      </c>
      <c r="AQ497" s="45" t="s">
        <v>145</v>
      </c>
      <c r="AS497" s="48">
        <v>0</v>
      </c>
      <c r="AV497" s="48">
        <v>1200000</v>
      </c>
      <c r="AW497" s="45" t="s">
        <v>2</v>
      </c>
      <c r="AX497" s="45" t="s">
        <v>633</v>
      </c>
      <c r="AY497" s="45" t="s">
        <v>1919</v>
      </c>
      <c r="AZ497" s="45" t="s">
        <v>2224</v>
      </c>
      <c r="BA497" s="45" t="s">
        <v>338</v>
      </c>
      <c r="BC497" s="48">
        <v>0</v>
      </c>
      <c r="BF497" s="48">
        <v>40000000</v>
      </c>
      <c r="BG497" s="45" t="s">
        <v>1</v>
      </c>
      <c r="BH497" s="45" t="s">
        <v>633</v>
      </c>
      <c r="BI497" s="45" t="s">
        <v>2892</v>
      </c>
      <c r="BJ497" s="45" t="s">
        <v>2088</v>
      </c>
      <c r="BK497" s="45" t="s">
        <v>145</v>
      </c>
      <c r="BM497" s="48">
        <v>17290133.43</v>
      </c>
      <c r="BP497" s="48">
        <v>850000</v>
      </c>
      <c r="BQ497" s="45" t="s">
        <v>1</v>
      </c>
      <c r="BR497" s="45" t="s">
        <v>1399</v>
      </c>
      <c r="BS497" s="45" t="s">
        <v>1882</v>
      </c>
      <c r="BT497" s="45" t="s">
        <v>145</v>
      </c>
      <c r="BU497" s="45" t="s">
        <v>145</v>
      </c>
      <c r="BW497" s="48">
        <v>1553.54</v>
      </c>
    </row>
    <row r="498" spans="1:75" x14ac:dyDescent="0.3">
      <c r="A498" s="45" t="s">
        <v>531</v>
      </c>
      <c r="B498" s="45" t="s">
        <v>1682</v>
      </c>
      <c r="C498" s="45" t="s">
        <v>1119</v>
      </c>
      <c r="D498" s="45" t="s">
        <v>91</v>
      </c>
      <c r="E498" s="45" t="s">
        <v>2</v>
      </c>
      <c r="F498" s="51"/>
      <c r="O498" s="48">
        <v>0</v>
      </c>
      <c r="Y498" s="48">
        <v>-206664.61</v>
      </c>
      <c r="AB498" s="48">
        <v>25000</v>
      </c>
      <c r="AC498" s="45" t="s">
        <v>2</v>
      </c>
      <c r="AD498" s="45" t="s">
        <v>659</v>
      </c>
      <c r="AE498" s="45" t="s">
        <v>1011</v>
      </c>
      <c r="AF498" s="45" t="s">
        <v>1207</v>
      </c>
      <c r="AG498" s="45" t="s">
        <v>202</v>
      </c>
      <c r="AI498" s="48">
        <v>0</v>
      </c>
      <c r="AL498" s="48">
        <v>2000000</v>
      </c>
      <c r="AM498" s="45" t="s">
        <v>2</v>
      </c>
      <c r="AN498" s="45" t="s">
        <v>644</v>
      </c>
      <c r="AO498" s="45" t="s">
        <v>992</v>
      </c>
      <c r="AP498" s="45" t="s">
        <v>1193</v>
      </c>
      <c r="AQ498" s="45" t="s">
        <v>74</v>
      </c>
      <c r="AS498" s="48">
        <v>0</v>
      </c>
      <c r="AV498" s="48">
        <v>481470</v>
      </c>
      <c r="AW498" s="45" t="s">
        <v>1</v>
      </c>
      <c r="AX498" s="45" t="s">
        <v>2513</v>
      </c>
      <c r="AY498" s="45" t="s">
        <v>2577</v>
      </c>
      <c r="AZ498" s="45" t="s">
        <v>2363</v>
      </c>
      <c r="BA498" s="45" t="s">
        <v>274</v>
      </c>
      <c r="BC498" s="48">
        <v>0</v>
      </c>
      <c r="BF498" s="48">
        <v>0</v>
      </c>
      <c r="BG498" s="45" t="s">
        <v>1</v>
      </c>
      <c r="BH498" s="45" t="s">
        <v>633</v>
      </c>
      <c r="BI498" s="45" t="s">
        <v>2800</v>
      </c>
      <c r="BJ498" s="45" t="s">
        <v>145</v>
      </c>
      <c r="BK498" s="45" t="s">
        <v>145</v>
      </c>
      <c r="BM498" s="48">
        <v>0</v>
      </c>
      <c r="BP498" s="48">
        <v>1486756.22</v>
      </c>
      <c r="BQ498" s="45" t="s">
        <v>1</v>
      </c>
      <c r="BR498" s="45" t="s">
        <v>613</v>
      </c>
      <c r="BS498" s="45" t="s">
        <v>1888</v>
      </c>
      <c r="BT498" s="45" t="s">
        <v>2346</v>
      </c>
      <c r="BU498" s="45" t="s">
        <v>151</v>
      </c>
      <c r="BW498" s="48">
        <v>0</v>
      </c>
    </row>
    <row r="499" spans="1:75" x14ac:dyDescent="0.3">
      <c r="A499" s="45" t="s">
        <v>531</v>
      </c>
      <c r="B499" s="45" t="s">
        <v>1683</v>
      </c>
      <c r="C499" s="45" t="s">
        <v>1119</v>
      </c>
      <c r="D499" s="45" t="s">
        <v>139</v>
      </c>
      <c r="E499" s="45" t="s">
        <v>2</v>
      </c>
      <c r="F499" s="51"/>
      <c r="O499" s="48">
        <v>0</v>
      </c>
      <c r="Y499" s="48">
        <v>0</v>
      </c>
      <c r="AB499" s="48">
        <v>773843</v>
      </c>
      <c r="AC499" s="45" t="s">
        <v>2</v>
      </c>
      <c r="AD499" s="45" t="s">
        <v>659</v>
      </c>
      <c r="AE499" s="45" t="s">
        <v>1012</v>
      </c>
      <c r="AF499" s="45" t="s">
        <v>1208</v>
      </c>
      <c r="AG499" s="45" t="s">
        <v>125</v>
      </c>
      <c r="AI499" s="48">
        <v>0</v>
      </c>
      <c r="AL499" s="48">
        <v>1000000</v>
      </c>
      <c r="AM499" s="45" t="s">
        <v>1</v>
      </c>
      <c r="AN499" s="45" t="s">
        <v>644</v>
      </c>
      <c r="AO499" s="45" t="s">
        <v>2694</v>
      </c>
      <c r="AP499" s="45" t="s">
        <v>145</v>
      </c>
      <c r="AQ499" s="45" t="s">
        <v>145</v>
      </c>
      <c r="AS499" s="48">
        <v>0</v>
      </c>
      <c r="AV499" s="48">
        <v>377300</v>
      </c>
      <c r="AW499" s="45" t="s">
        <v>1</v>
      </c>
      <c r="AX499" s="45" t="s">
        <v>627</v>
      </c>
      <c r="AY499" s="45" t="s">
        <v>2796</v>
      </c>
      <c r="AZ499" s="45" t="s">
        <v>1263</v>
      </c>
      <c r="BA499" s="45" t="s">
        <v>182</v>
      </c>
      <c r="BC499" s="48">
        <v>0</v>
      </c>
      <c r="BF499" s="48">
        <v>0</v>
      </c>
      <c r="BG499" s="45" t="s">
        <v>1</v>
      </c>
      <c r="BH499" s="45" t="s">
        <v>2513</v>
      </c>
      <c r="BI499" s="45" t="s">
        <v>2577</v>
      </c>
      <c r="BJ499" s="45" t="s">
        <v>2363</v>
      </c>
      <c r="BK499" s="45" t="s">
        <v>274</v>
      </c>
      <c r="BM499" s="48">
        <v>618557.16</v>
      </c>
      <c r="BP499" s="48">
        <v>5459629.8499999996</v>
      </c>
      <c r="BQ499" s="45" t="s">
        <v>1</v>
      </c>
      <c r="BR499" s="45" t="s">
        <v>613</v>
      </c>
      <c r="BS499" s="45" t="s">
        <v>1890</v>
      </c>
      <c r="BT499" s="45" t="s">
        <v>2359</v>
      </c>
      <c r="BU499" s="45" t="s">
        <v>156</v>
      </c>
      <c r="BW499" s="48">
        <v>0</v>
      </c>
    </row>
    <row r="500" spans="1:75" x14ac:dyDescent="0.3">
      <c r="A500" s="45" t="s">
        <v>531</v>
      </c>
      <c r="B500" s="45" t="s">
        <v>823</v>
      </c>
      <c r="C500" s="45" t="s">
        <v>1119</v>
      </c>
      <c r="D500" s="45" t="s">
        <v>95</v>
      </c>
      <c r="E500" s="45" t="s">
        <v>2</v>
      </c>
      <c r="F500" s="51"/>
      <c r="O500" s="48">
        <v>0</v>
      </c>
      <c r="Y500" s="48">
        <v>47807.44</v>
      </c>
      <c r="AB500" s="48">
        <v>107510</v>
      </c>
      <c r="AC500" s="45" t="s">
        <v>2</v>
      </c>
      <c r="AD500" s="45" t="s">
        <v>659</v>
      </c>
      <c r="AE500" s="45" t="s">
        <v>1013</v>
      </c>
      <c r="AF500" s="45" t="s">
        <v>1208</v>
      </c>
      <c r="AG500" s="45" t="s">
        <v>283</v>
      </c>
      <c r="AI500" s="48">
        <v>7923.82</v>
      </c>
      <c r="AL500" s="48">
        <v>573077</v>
      </c>
      <c r="AM500" s="45" t="s">
        <v>2</v>
      </c>
      <c r="AN500" s="45" t="s">
        <v>644</v>
      </c>
      <c r="AO500" s="45" t="s">
        <v>2586</v>
      </c>
      <c r="AP500" s="45" t="s">
        <v>2249</v>
      </c>
      <c r="AQ500" s="45" t="s">
        <v>74</v>
      </c>
      <c r="AS500" s="48">
        <v>0</v>
      </c>
      <c r="AV500" s="48">
        <v>5989773</v>
      </c>
      <c r="AW500" s="45" t="s">
        <v>2</v>
      </c>
      <c r="AX500" s="45" t="s">
        <v>627</v>
      </c>
      <c r="AY500" s="45" t="s">
        <v>966</v>
      </c>
      <c r="AZ500" s="45" t="s">
        <v>1184</v>
      </c>
      <c r="BA500" s="45" t="s">
        <v>182</v>
      </c>
      <c r="BC500" s="48">
        <v>201193.77</v>
      </c>
      <c r="BF500" s="48">
        <v>6335709</v>
      </c>
      <c r="BG500" s="45" t="s">
        <v>2</v>
      </c>
      <c r="BH500" s="45" t="s">
        <v>627</v>
      </c>
      <c r="BI500" s="45" t="s">
        <v>966</v>
      </c>
      <c r="BJ500" s="45" t="s">
        <v>1184</v>
      </c>
      <c r="BK500" s="45" t="s">
        <v>182</v>
      </c>
      <c r="BM500" s="48">
        <v>3580809.98</v>
      </c>
      <c r="BP500" s="48">
        <v>828646.38</v>
      </c>
      <c r="BQ500" s="45" t="s">
        <v>2</v>
      </c>
      <c r="BR500" s="45" t="s">
        <v>613</v>
      </c>
      <c r="BS500" s="45" t="s">
        <v>1889</v>
      </c>
      <c r="BT500" s="45" t="s">
        <v>1176</v>
      </c>
      <c r="BU500" s="45" t="s">
        <v>156</v>
      </c>
      <c r="BW500" s="48">
        <v>-1309677.74</v>
      </c>
    </row>
    <row r="501" spans="1:75" x14ac:dyDescent="0.3">
      <c r="A501" s="45" t="s">
        <v>531</v>
      </c>
      <c r="B501" s="45" t="s">
        <v>817</v>
      </c>
      <c r="C501" s="45" t="s">
        <v>1119</v>
      </c>
      <c r="D501" s="45" t="s">
        <v>92</v>
      </c>
      <c r="E501" s="45" t="s">
        <v>2</v>
      </c>
      <c r="F501" s="51"/>
      <c r="O501" s="48">
        <v>0</v>
      </c>
      <c r="Y501" s="48">
        <v>0</v>
      </c>
      <c r="AB501" s="48">
        <v>0</v>
      </c>
      <c r="AC501" s="45" t="s">
        <v>1</v>
      </c>
      <c r="AD501" s="45" t="s">
        <v>1449</v>
      </c>
      <c r="AE501" s="45" t="s">
        <v>2037</v>
      </c>
      <c r="AF501" s="45" t="s">
        <v>2360</v>
      </c>
      <c r="AG501" s="45" t="s">
        <v>47</v>
      </c>
      <c r="AI501" s="48">
        <v>0</v>
      </c>
      <c r="AL501" s="48">
        <v>0</v>
      </c>
      <c r="AM501" s="45" t="s">
        <v>1</v>
      </c>
      <c r="AN501" s="45" t="s">
        <v>644</v>
      </c>
      <c r="AO501" s="45" t="s">
        <v>2695</v>
      </c>
      <c r="AP501" s="45" t="s">
        <v>2707</v>
      </c>
      <c r="AQ501" s="45" t="s">
        <v>203</v>
      </c>
      <c r="AS501" s="48">
        <v>0</v>
      </c>
      <c r="AV501" s="48">
        <v>4547901</v>
      </c>
      <c r="AW501" s="45" t="s">
        <v>2</v>
      </c>
      <c r="AX501" s="45" t="s">
        <v>628</v>
      </c>
      <c r="AY501" s="45" t="s">
        <v>967</v>
      </c>
      <c r="AZ501" s="45" t="s">
        <v>1187</v>
      </c>
      <c r="BA501" s="45" t="s">
        <v>183</v>
      </c>
      <c r="BC501" s="48">
        <v>0</v>
      </c>
      <c r="BF501" s="48">
        <v>0</v>
      </c>
      <c r="BG501" s="45" t="s">
        <v>1</v>
      </c>
      <c r="BH501" s="45" t="s">
        <v>627</v>
      </c>
      <c r="BI501" s="45" t="s">
        <v>966</v>
      </c>
      <c r="BJ501" s="45" t="s">
        <v>1263</v>
      </c>
      <c r="BK501" s="45" t="s">
        <v>182</v>
      </c>
      <c r="BM501" s="48">
        <v>-483.6</v>
      </c>
      <c r="BP501" s="48">
        <v>0</v>
      </c>
      <c r="BQ501" s="45" t="s">
        <v>2</v>
      </c>
      <c r="BR501" s="45" t="s">
        <v>613</v>
      </c>
      <c r="BS501" s="45" t="s">
        <v>1890</v>
      </c>
      <c r="BT501" s="45" t="s">
        <v>2216</v>
      </c>
      <c r="BU501" s="45" t="s">
        <v>156</v>
      </c>
      <c r="BW501" s="48">
        <v>0</v>
      </c>
    </row>
    <row r="502" spans="1:75" x14ac:dyDescent="0.3">
      <c r="A502" s="45" t="s">
        <v>531</v>
      </c>
      <c r="B502" s="45" t="s">
        <v>824</v>
      </c>
      <c r="C502" s="45" t="s">
        <v>1119</v>
      </c>
      <c r="D502" s="45" t="s">
        <v>96</v>
      </c>
      <c r="E502" s="45" t="s">
        <v>2</v>
      </c>
      <c r="F502" s="51"/>
      <c r="O502" s="48">
        <v>0</v>
      </c>
      <c r="Y502" s="48">
        <v>0</v>
      </c>
      <c r="AB502" s="48">
        <v>170000</v>
      </c>
      <c r="AC502" s="45" t="s">
        <v>2</v>
      </c>
      <c r="AD502" s="45" t="s">
        <v>661</v>
      </c>
      <c r="AE502" s="45" t="s">
        <v>1015</v>
      </c>
      <c r="AF502" s="45" t="s">
        <v>1209</v>
      </c>
      <c r="AG502" s="45" t="s">
        <v>30</v>
      </c>
      <c r="AI502" s="48">
        <v>0</v>
      </c>
      <c r="AL502" s="48">
        <v>0</v>
      </c>
      <c r="AM502" s="45" t="s">
        <v>1</v>
      </c>
      <c r="AN502" s="45" t="s">
        <v>644</v>
      </c>
      <c r="AO502" s="45" t="s">
        <v>2696</v>
      </c>
      <c r="AP502" s="45" t="s">
        <v>2707</v>
      </c>
      <c r="AQ502" s="45" t="s">
        <v>302</v>
      </c>
      <c r="AS502" s="48">
        <v>0</v>
      </c>
      <c r="AV502" s="48">
        <v>750742</v>
      </c>
      <c r="AW502" s="45" t="s">
        <v>2</v>
      </c>
      <c r="AX502" s="45" t="s">
        <v>2438</v>
      </c>
      <c r="AY502" s="45" t="s">
        <v>2797</v>
      </c>
      <c r="AZ502" s="45" t="s">
        <v>1187</v>
      </c>
      <c r="BA502" s="45" t="s">
        <v>184</v>
      </c>
      <c r="BC502" s="48">
        <v>0</v>
      </c>
      <c r="BF502" s="48">
        <v>0</v>
      </c>
      <c r="BG502" s="45" t="s">
        <v>2</v>
      </c>
      <c r="BH502" s="45" t="s">
        <v>628</v>
      </c>
      <c r="BI502" s="45" t="s">
        <v>967</v>
      </c>
      <c r="BJ502" s="45" t="s">
        <v>1187</v>
      </c>
      <c r="BK502" s="45" t="s">
        <v>183</v>
      </c>
      <c r="BM502" s="48">
        <v>0</v>
      </c>
      <c r="BP502" s="48">
        <v>0</v>
      </c>
      <c r="BQ502" s="45" t="s">
        <v>1</v>
      </c>
      <c r="BR502" s="45" t="s">
        <v>613</v>
      </c>
      <c r="BS502" s="45" t="s">
        <v>1889</v>
      </c>
      <c r="BT502" s="45" t="s">
        <v>2407</v>
      </c>
      <c r="BU502" s="45" t="s">
        <v>156</v>
      </c>
      <c r="BW502" s="48">
        <v>0</v>
      </c>
    </row>
    <row r="503" spans="1:75" x14ac:dyDescent="0.3">
      <c r="A503" s="45" t="s">
        <v>531</v>
      </c>
      <c r="B503" s="45" t="s">
        <v>1684</v>
      </c>
      <c r="C503" s="45" t="s">
        <v>145</v>
      </c>
      <c r="D503" s="45" t="s">
        <v>145</v>
      </c>
      <c r="E503" s="45" t="s">
        <v>1</v>
      </c>
      <c r="F503" s="51"/>
      <c r="O503" s="48">
        <v>0</v>
      </c>
      <c r="Y503" s="48">
        <v>0</v>
      </c>
      <c r="AB503" s="48">
        <v>14819</v>
      </c>
      <c r="AC503" s="45" t="s">
        <v>2</v>
      </c>
      <c r="AD503" s="45" t="s">
        <v>661</v>
      </c>
      <c r="AE503" s="45" t="s">
        <v>1015</v>
      </c>
      <c r="AF503" s="45" t="s">
        <v>1209</v>
      </c>
      <c r="AG503" s="45" t="s">
        <v>47</v>
      </c>
      <c r="AI503" s="48">
        <v>0</v>
      </c>
      <c r="AL503" s="48">
        <v>0</v>
      </c>
      <c r="AM503" s="45" t="s">
        <v>2</v>
      </c>
      <c r="AN503" s="45" t="s">
        <v>644</v>
      </c>
      <c r="AO503" s="45" t="s">
        <v>2697</v>
      </c>
      <c r="AP503" s="45" t="s">
        <v>1193</v>
      </c>
      <c r="AQ503" s="45" t="s">
        <v>203</v>
      </c>
      <c r="AS503" s="48">
        <v>0</v>
      </c>
      <c r="AV503" s="48">
        <v>0</v>
      </c>
      <c r="AW503" s="45" t="s">
        <v>1</v>
      </c>
      <c r="AX503" s="45" t="s">
        <v>1307</v>
      </c>
      <c r="AY503" s="45" t="s">
        <v>969</v>
      </c>
      <c r="AZ503" s="45" t="s">
        <v>1232</v>
      </c>
      <c r="BA503" s="45" t="s">
        <v>119</v>
      </c>
      <c r="BC503" s="48">
        <v>0</v>
      </c>
      <c r="BF503" s="48">
        <v>1500000</v>
      </c>
      <c r="BG503" s="45" t="s">
        <v>1</v>
      </c>
      <c r="BH503" s="45" t="s">
        <v>628</v>
      </c>
      <c r="BI503" s="45" t="s">
        <v>967</v>
      </c>
      <c r="BJ503" s="45" t="s">
        <v>145</v>
      </c>
      <c r="BK503" s="45" t="s">
        <v>145</v>
      </c>
      <c r="BM503" s="48">
        <v>0</v>
      </c>
      <c r="BP503" s="48">
        <v>0</v>
      </c>
      <c r="BQ503" s="45" t="s">
        <v>2</v>
      </c>
      <c r="BR503" s="45" t="s">
        <v>613</v>
      </c>
      <c r="BS503" s="45" t="s">
        <v>1891</v>
      </c>
      <c r="BT503" s="45" t="s">
        <v>1174</v>
      </c>
      <c r="BU503" s="45" t="s">
        <v>151</v>
      </c>
      <c r="BW503" s="48">
        <v>0</v>
      </c>
    </row>
    <row r="504" spans="1:75" x14ac:dyDescent="0.3">
      <c r="A504" s="45" t="s">
        <v>531</v>
      </c>
      <c r="B504" s="45" t="s">
        <v>1685</v>
      </c>
      <c r="C504" s="45" t="s">
        <v>1106</v>
      </c>
      <c r="D504" s="45" t="s">
        <v>91</v>
      </c>
      <c r="E504" s="45" t="s">
        <v>2</v>
      </c>
      <c r="F504" s="51"/>
      <c r="O504" s="48">
        <v>61824.58</v>
      </c>
      <c r="Y504" s="48">
        <v>732098.53</v>
      </c>
      <c r="AB504" s="48">
        <v>472811</v>
      </c>
      <c r="AC504" s="45" t="s">
        <v>2</v>
      </c>
      <c r="AD504" s="45" t="s">
        <v>662</v>
      </c>
      <c r="AE504" s="45" t="s">
        <v>1016</v>
      </c>
      <c r="AF504" s="45" t="s">
        <v>1210</v>
      </c>
      <c r="AG504" s="45" t="s">
        <v>165</v>
      </c>
      <c r="AI504" s="48">
        <v>1213576.26</v>
      </c>
      <c r="AL504" s="48">
        <v>170000</v>
      </c>
      <c r="AM504" s="45" t="s">
        <v>2</v>
      </c>
      <c r="AN504" s="45" t="s">
        <v>645</v>
      </c>
      <c r="AO504" s="45" t="s">
        <v>993</v>
      </c>
      <c r="AP504" s="45" t="s">
        <v>1194</v>
      </c>
      <c r="AQ504" s="45" t="s">
        <v>86</v>
      </c>
      <c r="AS504" s="48">
        <v>0</v>
      </c>
      <c r="AV504" s="48">
        <v>0</v>
      </c>
      <c r="AW504" s="45" t="s">
        <v>1</v>
      </c>
      <c r="AX504" s="45" t="s">
        <v>1307</v>
      </c>
      <c r="AY504" s="45" t="s">
        <v>970</v>
      </c>
      <c r="AZ504" s="45" t="s">
        <v>1233</v>
      </c>
      <c r="BA504" s="45" t="s">
        <v>119</v>
      </c>
      <c r="BC504" s="48">
        <v>34059.54</v>
      </c>
      <c r="BF504" s="48">
        <v>1321833</v>
      </c>
      <c r="BG504" s="45" t="s">
        <v>1</v>
      </c>
      <c r="BH504" s="45" t="s">
        <v>1307</v>
      </c>
      <c r="BI504" s="45" t="s">
        <v>970</v>
      </c>
      <c r="BJ504" s="45" t="s">
        <v>2352</v>
      </c>
      <c r="BK504" s="45" t="s">
        <v>119</v>
      </c>
      <c r="BM504" s="48">
        <v>230649.08</v>
      </c>
      <c r="BP504" s="48">
        <v>0</v>
      </c>
      <c r="BQ504" s="45" t="s">
        <v>2</v>
      </c>
      <c r="BR504" s="45" t="s">
        <v>613</v>
      </c>
      <c r="BS504" s="45" t="s">
        <v>1888</v>
      </c>
      <c r="BT504" s="45" t="s">
        <v>1176</v>
      </c>
      <c r="BU504" s="45" t="s">
        <v>151</v>
      </c>
      <c r="BW504" s="48">
        <v>28825.85</v>
      </c>
    </row>
    <row r="505" spans="1:75" x14ac:dyDescent="0.3">
      <c r="A505" s="45" t="s">
        <v>1341</v>
      </c>
      <c r="B505" s="45" t="s">
        <v>1686</v>
      </c>
      <c r="C505" s="45" t="s">
        <v>2095</v>
      </c>
      <c r="D505" s="45" t="s">
        <v>145</v>
      </c>
      <c r="E505" s="45" t="s">
        <v>1</v>
      </c>
      <c r="F505" s="51"/>
      <c r="O505" s="48">
        <v>0</v>
      </c>
      <c r="Y505" s="48">
        <v>0</v>
      </c>
      <c r="AB505" s="48">
        <v>220900</v>
      </c>
      <c r="AC505" s="45" t="s">
        <v>1</v>
      </c>
      <c r="AD505" s="45" t="s">
        <v>663</v>
      </c>
      <c r="AE505" s="45" t="s">
        <v>1017</v>
      </c>
      <c r="AF505" s="45" t="s">
        <v>1267</v>
      </c>
      <c r="AG505" s="45" t="s">
        <v>47</v>
      </c>
      <c r="AI505" s="48">
        <v>0</v>
      </c>
      <c r="AL505" s="48">
        <v>0</v>
      </c>
      <c r="AM505" s="45" t="s">
        <v>2</v>
      </c>
      <c r="AN505" s="45" t="s">
        <v>2519</v>
      </c>
      <c r="AO505" s="45" t="s">
        <v>2588</v>
      </c>
      <c r="AP505" s="45" t="s">
        <v>1195</v>
      </c>
      <c r="AQ505" s="45" t="s">
        <v>125</v>
      </c>
      <c r="AS505" s="48">
        <v>0</v>
      </c>
      <c r="AV505" s="48">
        <v>0</v>
      </c>
      <c r="AW505" s="45" t="s">
        <v>1</v>
      </c>
      <c r="AX505" s="45" t="s">
        <v>1307</v>
      </c>
      <c r="AY505" s="45" t="s">
        <v>970</v>
      </c>
      <c r="AZ505" s="45" t="s">
        <v>2362</v>
      </c>
      <c r="BA505" s="45" t="s">
        <v>119</v>
      </c>
      <c r="BC505" s="48">
        <v>0</v>
      </c>
      <c r="BF505" s="48">
        <v>0</v>
      </c>
      <c r="BG505" s="45" t="s">
        <v>1</v>
      </c>
      <c r="BH505" s="45" t="s">
        <v>1307</v>
      </c>
      <c r="BI505" s="45" t="s">
        <v>969</v>
      </c>
      <c r="BJ505" s="45" t="s">
        <v>1232</v>
      </c>
      <c r="BK505" s="45" t="s">
        <v>119</v>
      </c>
      <c r="BM505" s="48">
        <v>0</v>
      </c>
      <c r="BP505" s="48">
        <v>0</v>
      </c>
      <c r="BQ505" s="45" t="s">
        <v>2</v>
      </c>
      <c r="BR505" s="45" t="s">
        <v>613</v>
      </c>
      <c r="BS505" s="45" t="s">
        <v>1890</v>
      </c>
      <c r="BT505" s="45" t="s">
        <v>2216</v>
      </c>
      <c r="BU505" s="45" t="s">
        <v>156</v>
      </c>
      <c r="BW505" s="48">
        <v>0</v>
      </c>
    </row>
    <row r="506" spans="1:75" x14ac:dyDescent="0.3">
      <c r="A506" s="45" t="s">
        <v>1341</v>
      </c>
      <c r="B506" s="45" t="s">
        <v>1687</v>
      </c>
      <c r="C506" s="45" t="s">
        <v>2088</v>
      </c>
      <c r="D506" s="45" t="s">
        <v>145</v>
      </c>
      <c r="E506" s="45" t="s">
        <v>1</v>
      </c>
      <c r="F506" s="51"/>
      <c r="O506" s="48">
        <v>0</v>
      </c>
      <c r="Y506" s="48">
        <v>0</v>
      </c>
      <c r="AB506" s="48">
        <v>240000</v>
      </c>
      <c r="AC506" s="45" t="s">
        <v>2</v>
      </c>
      <c r="AD506" s="45" t="s">
        <v>664</v>
      </c>
      <c r="AE506" s="45" t="s">
        <v>1018</v>
      </c>
      <c r="AF506" s="45" t="s">
        <v>1211</v>
      </c>
      <c r="AG506" s="45" t="s">
        <v>175</v>
      </c>
      <c r="AI506" s="48">
        <v>0</v>
      </c>
      <c r="AL506" s="48">
        <v>0</v>
      </c>
      <c r="AM506" s="45" t="s">
        <v>2</v>
      </c>
      <c r="AN506" s="45" t="s">
        <v>2519</v>
      </c>
      <c r="AO506" s="45" t="s">
        <v>2589</v>
      </c>
      <c r="AP506" s="45" t="s">
        <v>1195</v>
      </c>
      <c r="AQ506" s="45" t="s">
        <v>86</v>
      </c>
      <c r="AS506" s="48">
        <v>0</v>
      </c>
      <c r="AV506" s="48">
        <v>0</v>
      </c>
      <c r="AW506" s="45" t="s">
        <v>1</v>
      </c>
      <c r="AX506" s="45" t="s">
        <v>1307</v>
      </c>
      <c r="AY506" s="45" t="s">
        <v>970</v>
      </c>
      <c r="AZ506" s="45" t="s">
        <v>2352</v>
      </c>
      <c r="BA506" s="45" t="s">
        <v>119</v>
      </c>
      <c r="BC506" s="48">
        <v>0</v>
      </c>
      <c r="BF506" s="48">
        <v>0</v>
      </c>
      <c r="BG506" s="45" t="s">
        <v>1</v>
      </c>
      <c r="BH506" s="45" t="s">
        <v>1307</v>
      </c>
      <c r="BI506" s="45" t="s">
        <v>970</v>
      </c>
      <c r="BJ506" s="45" t="s">
        <v>1233</v>
      </c>
      <c r="BK506" s="45" t="s">
        <v>119</v>
      </c>
      <c r="BM506" s="48">
        <v>0</v>
      </c>
      <c r="BP506" s="48">
        <v>0</v>
      </c>
      <c r="BQ506" s="45" t="s">
        <v>1</v>
      </c>
      <c r="BR506" s="45" t="s">
        <v>2509</v>
      </c>
      <c r="BS506" s="45" t="s">
        <v>1880</v>
      </c>
      <c r="BT506" s="45" t="s">
        <v>2353</v>
      </c>
      <c r="BU506" s="45" t="s">
        <v>273</v>
      </c>
      <c r="BW506" s="48">
        <v>0</v>
      </c>
    </row>
    <row r="507" spans="1:75" x14ac:dyDescent="0.3">
      <c r="A507" s="45" t="s">
        <v>1341</v>
      </c>
      <c r="B507" s="45" t="s">
        <v>849</v>
      </c>
      <c r="C507" s="45" t="s">
        <v>1128</v>
      </c>
      <c r="D507" s="45" t="s">
        <v>109</v>
      </c>
      <c r="E507" s="45" t="s">
        <v>2</v>
      </c>
      <c r="F507" s="51"/>
      <c r="O507" s="48">
        <v>0</v>
      </c>
      <c r="Y507" s="48">
        <v>0</v>
      </c>
      <c r="AB507" s="48">
        <v>455557</v>
      </c>
      <c r="AC507" s="45" t="s">
        <v>2</v>
      </c>
      <c r="AD507" s="45" t="s">
        <v>665</v>
      </c>
      <c r="AE507" s="45" t="s">
        <v>1019</v>
      </c>
      <c r="AF507" s="45" t="s">
        <v>1098</v>
      </c>
      <c r="AG507" s="45" t="s">
        <v>284</v>
      </c>
      <c r="AI507" s="48">
        <v>0</v>
      </c>
      <c r="AL507" s="48">
        <v>0</v>
      </c>
      <c r="AM507" s="45" t="s">
        <v>2</v>
      </c>
      <c r="AN507" s="45" t="s">
        <v>2519</v>
      </c>
      <c r="AO507" s="45" t="s">
        <v>994</v>
      </c>
      <c r="AP507" s="45" t="s">
        <v>1195</v>
      </c>
      <c r="AQ507" s="45" t="s">
        <v>74</v>
      </c>
      <c r="AS507" s="48">
        <v>0</v>
      </c>
      <c r="AV507" s="48">
        <v>0</v>
      </c>
      <c r="AW507" s="45" t="s">
        <v>2</v>
      </c>
      <c r="AX507" s="45" t="s">
        <v>1307</v>
      </c>
      <c r="AY507" s="45" t="s">
        <v>971</v>
      </c>
      <c r="AZ507" s="45" t="s">
        <v>1069</v>
      </c>
      <c r="BA507" s="45" t="s">
        <v>119</v>
      </c>
      <c r="BC507" s="48">
        <v>0</v>
      </c>
      <c r="BF507" s="48">
        <v>0</v>
      </c>
      <c r="BG507" s="45" t="s">
        <v>1</v>
      </c>
      <c r="BH507" s="45" t="s">
        <v>1307</v>
      </c>
      <c r="BI507" s="45" t="s">
        <v>970</v>
      </c>
      <c r="BJ507" s="45" t="s">
        <v>2362</v>
      </c>
      <c r="BK507" s="45" t="s">
        <v>119</v>
      </c>
      <c r="BM507" s="48">
        <v>0</v>
      </c>
      <c r="BP507" s="48">
        <v>372698</v>
      </c>
      <c r="BQ507" s="45" t="s">
        <v>2</v>
      </c>
      <c r="BR507" s="45" t="s">
        <v>2645</v>
      </c>
      <c r="BS507" s="45" t="s">
        <v>952</v>
      </c>
      <c r="BT507" s="45" t="s">
        <v>1179</v>
      </c>
      <c r="BU507" s="45" t="s">
        <v>166</v>
      </c>
      <c r="BW507" s="48">
        <v>0</v>
      </c>
    </row>
    <row r="508" spans="1:75" x14ac:dyDescent="0.3">
      <c r="A508" s="45" t="s">
        <v>1341</v>
      </c>
      <c r="B508" s="45" t="s">
        <v>1688</v>
      </c>
      <c r="C508" s="45" t="s">
        <v>2145</v>
      </c>
      <c r="D508" s="45" t="s">
        <v>330</v>
      </c>
      <c r="E508" s="45" t="s">
        <v>2</v>
      </c>
      <c r="F508" s="51"/>
      <c r="O508" s="48">
        <v>0</v>
      </c>
      <c r="Y508" s="48">
        <v>0</v>
      </c>
      <c r="AB508" s="48">
        <v>16179</v>
      </c>
      <c r="AC508" s="45" t="s">
        <v>4</v>
      </c>
      <c r="AD508" s="45" t="s">
        <v>569</v>
      </c>
      <c r="AE508" s="45" t="s">
        <v>2600</v>
      </c>
      <c r="AF508" s="45" t="s">
        <v>2612</v>
      </c>
      <c r="AG508" s="45" t="s">
        <v>175</v>
      </c>
      <c r="AI508" s="48">
        <v>0</v>
      </c>
      <c r="AL508" s="48">
        <v>165000</v>
      </c>
      <c r="AM508" s="45" t="s">
        <v>2</v>
      </c>
      <c r="AN508" s="45" t="s">
        <v>648</v>
      </c>
      <c r="AO508" s="45" t="s">
        <v>996</v>
      </c>
      <c r="AP508" s="45" t="s">
        <v>1161</v>
      </c>
      <c r="AQ508" s="45" t="s">
        <v>197</v>
      </c>
      <c r="AS508" s="48">
        <v>0</v>
      </c>
      <c r="AV508" s="48">
        <v>3935</v>
      </c>
      <c r="AW508" s="45" t="s">
        <v>1</v>
      </c>
      <c r="AX508" s="45" t="s">
        <v>1353</v>
      </c>
      <c r="AY508" s="45" t="s">
        <v>1926</v>
      </c>
      <c r="AZ508" s="45" t="s">
        <v>2409</v>
      </c>
      <c r="BA508" s="45" t="s">
        <v>119</v>
      </c>
      <c r="BC508" s="48">
        <v>0</v>
      </c>
      <c r="BF508" s="48">
        <v>0</v>
      </c>
      <c r="BG508" s="45" t="s">
        <v>2</v>
      </c>
      <c r="BH508" s="45" t="s">
        <v>1307</v>
      </c>
      <c r="BI508" s="45" t="s">
        <v>971</v>
      </c>
      <c r="BJ508" s="45" t="s">
        <v>1069</v>
      </c>
      <c r="BK508" s="45" t="s">
        <v>119</v>
      </c>
      <c r="BM508" s="48">
        <v>0</v>
      </c>
      <c r="BP508" s="48">
        <v>320000</v>
      </c>
      <c r="BQ508" s="45" t="s">
        <v>2</v>
      </c>
      <c r="BR508" s="45" t="s">
        <v>2645</v>
      </c>
      <c r="BS508" s="45" t="s">
        <v>1912</v>
      </c>
      <c r="BT508" s="45" t="s">
        <v>2223</v>
      </c>
      <c r="BU508" s="45" t="s">
        <v>52</v>
      </c>
      <c r="BW508" s="48">
        <v>0</v>
      </c>
    </row>
    <row r="509" spans="1:75" x14ac:dyDescent="0.3">
      <c r="A509" s="45" t="s">
        <v>2947</v>
      </c>
      <c r="B509" s="45" t="s">
        <v>826</v>
      </c>
      <c r="C509" s="45" t="s">
        <v>1121</v>
      </c>
      <c r="D509" s="45" t="s">
        <v>98</v>
      </c>
      <c r="E509" s="45" t="s">
        <v>4</v>
      </c>
      <c r="F509" s="51"/>
      <c r="O509" s="48">
        <v>0</v>
      </c>
      <c r="Y509" s="48">
        <v>364065.87</v>
      </c>
      <c r="AB509" s="48">
        <v>84502</v>
      </c>
      <c r="AC509" s="45" t="s">
        <v>1</v>
      </c>
      <c r="AD509" s="45" t="s">
        <v>509</v>
      </c>
      <c r="AE509" s="45" t="s">
        <v>1023</v>
      </c>
      <c r="AF509" s="45" t="s">
        <v>1240</v>
      </c>
      <c r="AG509" s="45" t="s">
        <v>165</v>
      </c>
      <c r="AI509" s="48">
        <v>2470265.2400000002</v>
      </c>
      <c r="AL509" s="48">
        <v>666317</v>
      </c>
      <c r="AM509" s="45" t="s">
        <v>1</v>
      </c>
      <c r="AN509" s="45" t="s">
        <v>2440</v>
      </c>
      <c r="AO509" s="45" t="s">
        <v>1981</v>
      </c>
      <c r="AP509" s="45" t="s">
        <v>145</v>
      </c>
      <c r="AQ509" s="45" t="s">
        <v>145</v>
      </c>
      <c r="AS509" s="48">
        <v>0</v>
      </c>
      <c r="AV509" s="48">
        <v>0</v>
      </c>
      <c r="AW509" s="45" t="s">
        <v>4</v>
      </c>
      <c r="AX509" s="45" t="s">
        <v>1353</v>
      </c>
      <c r="AY509" s="45" t="s">
        <v>1926</v>
      </c>
      <c r="AZ509" s="45" t="s">
        <v>2233</v>
      </c>
      <c r="BA509" s="45" t="s">
        <v>119</v>
      </c>
      <c r="BC509" s="48">
        <v>0</v>
      </c>
      <c r="BF509" s="48">
        <v>3935</v>
      </c>
      <c r="BG509" s="45" t="s">
        <v>1</v>
      </c>
      <c r="BH509" s="45" t="s">
        <v>1353</v>
      </c>
      <c r="BI509" s="45" t="s">
        <v>1926</v>
      </c>
      <c r="BJ509" s="45" t="s">
        <v>2409</v>
      </c>
      <c r="BK509" s="45" t="s">
        <v>119</v>
      </c>
      <c r="BM509" s="48">
        <v>0</v>
      </c>
      <c r="BP509" s="48">
        <v>0</v>
      </c>
      <c r="BQ509" s="45" t="s">
        <v>2</v>
      </c>
      <c r="BR509" s="45" t="s">
        <v>2645</v>
      </c>
      <c r="BS509" s="45" t="s">
        <v>1899</v>
      </c>
      <c r="BT509" s="45" t="s">
        <v>1172</v>
      </c>
      <c r="BU509" s="45" t="s">
        <v>52</v>
      </c>
      <c r="BW509" s="48">
        <v>0</v>
      </c>
    </row>
    <row r="510" spans="1:75" x14ac:dyDescent="0.3">
      <c r="A510" s="45" t="s">
        <v>534</v>
      </c>
      <c r="B510" s="45" t="s">
        <v>848</v>
      </c>
      <c r="C510" s="45" t="s">
        <v>1106</v>
      </c>
      <c r="D510" s="45" t="s">
        <v>34</v>
      </c>
      <c r="E510" s="45" t="s">
        <v>2</v>
      </c>
      <c r="F510" s="51"/>
      <c r="O510" s="48">
        <v>126.17</v>
      </c>
      <c r="Y510" s="48">
        <v>0</v>
      </c>
      <c r="AB510" s="48">
        <v>200000</v>
      </c>
      <c r="AC510" s="45" t="s">
        <v>2</v>
      </c>
      <c r="AD510" s="45" t="s">
        <v>669</v>
      </c>
      <c r="AE510" s="45" t="s">
        <v>1025</v>
      </c>
      <c r="AF510" s="45" t="s">
        <v>1215</v>
      </c>
      <c r="AG510" s="45" t="s">
        <v>203</v>
      </c>
      <c r="AI510" s="48">
        <v>0</v>
      </c>
      <c r="AL510" s="48">
        <v>500000</v>
      </c>
      <c r="AM510" s="45" t="s">
        <v>2</v>
      </c>
      <c r="AN510" s="45" t="s">
        <v>2440</v>
      </c>
      <c r="AO510" s="45" t="s">
        <v>1981</v>
      </c>
      <c r="AP510" s="45" t="s">
        <v>2254</v>
      </c>
      <c r="AQ510" s="45" t="s">
        <v>281</v>
      </c>
      <c r="AS510" s="48">
        <v>0</v>
      </c>
      <c r="AV510" s="48">
        <v>6525000</v>
      </c>
      <c r="AW510" s="45" t="s">
        <v>2</v>
      </c>
      <c r="AX510" s="45" t="s">
        <v>631</v>
      </c>
      <c r="AY510" s="45" t="s">
        <v>972</v>
      </c>
      <c r="AZ510" s="45" t="s">
        <v>1184</v>
      </c>
      <c r="BA510" s="45" t="s">
        <v>185</v>
      </c>
      <c r="BC510" s="48">
        <v>0</v>
      </c>
      <c r="BF510" s="48">
        <v>-21727786</v>
      </c>
      <c r="BG510" s="45" t="s">
        <v>1</v>
      </c>
      <c r="BH510" s="45" t="s">
        <v>1353</v>
      </c>
      <c r="BI510" s="45" t="s">
        <v>2446</v>
      </c>
      <c r="BJ510" s="45" t="s">
        <v>145</v>
      </c>
      <c r="BK510" s="45" t="s">
        <v>145</v>
      </c>
      <c r="BM510" s="48">
        <v>0</v>
      </c>
      <c r="BP510" s="48">
        <v>0</v>
      </c>
      <c r="BQ510" s="45" t="s">
        <v>1</v>
      </c>
      <c r="BR510" s="45" t="s">
        <v>2645</v>
      </c>
      <c r="BS510" s="45" t="s">
        <v>1896</v>
      </c>
      <c r="BT510" s="45" t="s">
        <v>2095</v>
      </c>
      <c r="BU510" s="45" t="s">
        <v>145</v>
      </c>
      <c r="BW510" s="48">
        <v>0</v>
      </c>
    </row>
    <row r="511" spans="1:75" x14ac:dyDescent="0.3">
      <c r="A511" s="45" t="s">
        <v>534</v>
      </c>
      <c r="B511" s="45" t="s">
        <v>827</v>
      </c>
      <c r="C511" s="45" t="s">
        <v>1122</v>
      </c>
      <c r="D511" s="45" t="s">
        <v>98</v>
      </c>
      <c r="E511" s="45" t="s">
        <v>2</v>
      </c>
      <c r="F511" s="51"/>
      <c r="O511" s="48">
        <v>0</v>
      </c>
      <c r="Y511" s="48">
        <v>0</v>
      </c>
      <c r="AB511" s="48">
        <v>101812</v>
      </c>
      <c r="AC511" s="45" t="s">
        <v>2</v>
      </c>
      <c r="AD511" s="45" t="s">
        <v>669</v>
      </c>
      <c r="AE511" s="45" t="s">
        <v>1026</v>
      </c>
      <c r="AF511" s="45" t="s">
        <v>1215</v>
      </c>
      <c r="AG511" s="45" t="s">
        <v>204</v>
      </c>
      <c r="AI511" s="48">
        <v>0</v>
      </c>
      <c r="AL511" s="48">
        <v>500000</v>
      </c>
      <c r="AM511" s="45" t="s">
        <v>2</v>
      </c>
      <c r="AN511" s="45" t="s">
        <v>2440</v>
      </c>
      <c r="AO511" s="45" t="s">
        <v>1982</v>
      </c>
      <c r="AP511" s="45" t="s">
        <v>2254</v>
      </c>
      <c r="AQ511" s="45" t="s">
        <v>282</v>
      </c>
      <c r="AS511" s="48">
        <v>0</v>
      </c>
      <c r="AV511" s="48">
        <v>0</v>
      </c>
      <c r="AW511" s="45" t="s">
        <v>1</v>
      </c>
      <c r="AX511" s="45" t="s">
        <v>631</v>
      </c>
      <c r="AY511" s="45" t="s">
        <v>972</v>
      </c>
      <c r="AZ511" s="45" t="s">
        <v>1262</v>
      </c>
      <c r="BA511" s="45" t="s">
        <v>185</v>
      </c>
      <c r="BC511" s="48">
        <v>0</v>
      </c>
      <c r="BF511" s="48">
        <v>0</v>
      </c>
      <c r="BG511" s="45" t="s">
        <v>4</v>
      </c>
      <c r="BH511" s="45" t="s">
        <v>1353</v>
      </c>
      <c r="BI511" s="45" t="s">
        <v>1926</v>
      </c>
      <c r="BJ511" s="45" t="s">
        <v>2233</v>
      </c>
      <c r="BK511" s="45" t="s">
        <v>119</v>
      </c>
      <c r="BM511" s="48">
        <v>0</v>
      </c>
      <c r="BP511" s="48">
        <v>1600000</v>
      </c>
      <c r="BQ511" s="45" t="s">
        <v>1</v>
      </c>
      <c r="BR511" s="45" t="s">
        <v>2645</v>
      </c>
      <c r="BS511" s="45" t="s">
        <v>1911</v>
      </c>
      <c r="BT511" s="45" t="s">
        <v>2079</v>
      </c>
      <c r="BU511" s="45" t="s">
        <v>145</v>
      </c>
      <c r="BW511" s="48">
        <v>0</v>
      </c>
    </row>
    <row r="512" spans="1:75" x14ac:dyDescent="0.3">
      <c r="A512" s="45" t="s">
        <v>1342</v>
      </c>
      <c r="B512" s="45" t="s">
        <v>1689</v>
      </c>
      <c r="C512" s="45" t="s">
        <v>1123</v>
      </c>
      <c r="D512" s="45" t="s">
        <v>99</v>
      </c>
      <c r="E512" s="45" t="s">
        <v>2</v>
      </c>
      <c r="F512" s="51"/>
      <c r="O512" s="48">
        <v>82153.240000000005</v>
      </c>
      <c r="Y512" s="48">
        <v>17074.13</v>
      </c>
      <c r="AB512" s="48">
        <v>28000000</v>
      </c>
      <c r="AC512" s="45" t="s">
        <v>2</v>
      </c>
      <c r="AD512" s="45" t="s">
        <v>670</v>
      </c>
      <c r="AE512" s="45" t="s">
        <v>1027</v>
      </c>
      <c r="AF512" s="45" t="s">
        <v>1216</v>
      </c>
      <c r="AG512" s="45" t="s">
        <v>285</v>
      </c>
      <c r="AI512" s="48">
        <v>208321.94</v>
      </c>
      <c r="AL512" s="48">
        <v>1000000</v>
      </c>
      <c r="AM512" s="45" t="s">
        <v>1</v>
      </c>
      <c r="AN512" s="45" t="s">
        <v>1436</v>
      </c>
      <c r="AO512" s="45" t="s">
        <v>2698</v>
      </c>
      <c r="AP512" s="45" t="s">
        <v>2095</v>
      </c>
      <c r="AQ512" s="45" t="s">
        <v>145</v>
      </c>
      <c r="AS512" s="48">
        <v>130047.09</v>
      </c>
      <c r="AV512" s="48">
        <v>372236</v>
      </c>
      <c r="AW512" s="45" t="s">
        <v>4</v>
      </c>
      <c r="AX512" s="45" t="s">
        <v>1417</v>
      </c>
      <c r="AY512" s="45" t="s">
        <v>1931</v>
      </c>
      <c r="AZ512" s="45" t="s">
        <v>2236</v>
      </c>
      <c r="BA512" s="45" t="s">
        <v>299</v>
      </c>
      <c r="BC512" s="48">
        <v>796665.15</v>
      </c>
      <c r="BF512" s="48">
        <v>37580000</v>
      </c>
      <c r="BG512" s="45" t="s">
        <v>2</v>
      </c>
      <c r="BH512" s="45" t="s">
        <v>631</v>
      </c>
      <c r="BI512" s="45" t="s">
        <v>972</v>
      </c>
      <c r="BJ512" s="45" t="s">
        <v>1184</v>
      </c>
      <c r="BK512" s="45" t="s">
        <v>185</v>
      </c>
      <c r="BM512" s="48">
        <v>-42828.34</v>
      </c>
      <c r="BP512" s="48">
        <v>51553</v>
      </c>
      <c r="BQ512" s="45" t="s">
        <v>1</v>
      </c>
      <c r="BR512" s="45" t="s">
        <v>2645</v>
      </c>
      <c r="BS512" s="45" t="s">
        <v>1901</v>
      </c>
      <c r="BT512" s="45" t="s">
        <v>2079</v>
      </c>
      <c r="BU512" s="45" t="s">
        <v>145</v>
      </c>
      <c r="BW512" s="48">
        <v>0</v>
      </c>
    </row>
    <row r="513" spans="1:75" x14ac:dyDescent="0.3">
      <c r="A513" s="45" t="s">
        <v>1342</v>
      </c>
      <c r="B513" s="45" t="s">
        <v>829</v>
      </c>
      <c r="C513" s="45" t="s">
        <v>1124</v>
      </c>
      <c r="D513" s="45" t="s">
        <v>99</v>
      </c>
      <c r="E513" s="45" t="s">
        <v>2</v>
      </c>
      <c r="F513" s="51"/>
      <c r="O513" s="48">
        <v>36327.85</v>
      </c>
      <c r="Y513" s="48">
        <v>3465.92</v>
      </c>
      <c r="AB513" s="48">
        <v>500000</v>
      </c>
      <c r="AC513" s="45" t="s">
        <v>4</v>
      </c>
      <c r="AD513" s="45" t="s">
        <v>670</v>
      </c>
      <c r="AE513" s="45" t="s">
        <v>2046</v>
      </c>
      <c r="AF513" s="45" t="s">
        <v>2309</v>
      </c>
      <c r="AG513" s="45" t="s">
        <v>8</v>
      </c>
      <c r="AI513" s="48">
        <v>0</v>
      </c>
      <c r="AL513" s="48">
        <v>700000</v>
      </c>
      <c r="AM513" s="45" t="s">
        <v>1</v>
      </c>
      <c r="AN513" s="45" t="s">
        <v>2520</v>
      </c>
      <c r="AO513" s="45" t="s">
        <v>2591</v>
      </c>
      <c r="AP513" s="45" t="s">
        <v>2084</v>
      </c>
      <c r="AQ513" s="45" t="s">
        <v>145</v>
      </c>
      <c r="AS513" s="48">
        <v>0</v>
      </c>
      <c r="AV513" s="48">
        <v>8046582</v>
      </c>
      <c r="AW513" s="45" t="s">
        <v>2</v>
      </c>
      <c r="AX513" s="45" t="s">
        <v>2718</v>
      </c>
      <c r="AY513" s="45" t="s">
        <v>2798</v>
      </c>
      <c r="AZ513" s="45" t="s">
        <v>2474</v>
      </c>
      <c r="BA513" s="45" t="s">
        <v>145</v>
      </c>
      <c r="BC513" s="48">
        <v>0</v>
      </c>
      <c r="BF513" s="48">
        <v>0</v>
      </c>
      <c r="BG513" s="45" t="s">
        <v>1</v>
      </c>
      <c r="BH513" s="45" t="s">
        <v>631</v>
      </c>
      <c r="BI513" s="45" t="s">
        <v>972</v>
      </c>
      <c r="BJ513" s="45" t="s">
        <v>1262</v>
      </c>
      <c r="BK513" s="45" t="s">
        <v>185</v>
      </c>
      <c r="BM513" s="48">
        <v>0</v>
      </c>
      <c r="BP513" s="48">
        <v>1045000</v>
      </c>
      <c r="BQ513" s="45" t="s">
        <v>1</v>
      </c>
      <c r="BR513" s="45" t="s">
        <v>2645</v>
      </c>
      <c r="BS513" s="45" t="s">
        <v>1897</v>
      </c>
      <c r="BT513" s="45" t="s">
        <v>2079</v>
      </c>
      <c r="BU513" s="45" t="s">
        <v>145</v>
      </c>
      <c r="BW513" s="48">
        <v>0</v>
      </c>
    </row>
    <row r="514" spans="1:75" x14ac:dyDescent="0.3">
      <c r="A514" s="45" t="s">
        <v>1343</v>
      </c>
      <c r="B514" s="45" t="s">
        <v>1690</v>
      </c>
      <c r="C514" s="45" t="s">
        <v>145</v>
      </c>
      <c r="D514" s="45" t="s">
        <v>145</v>
      </c>
      <c r="E514" s="45" t="s">
        <v>1</v>
      </c>
      <c r="F514" s="51"/>
      <c r="O514" s="48">
        <v>0</v>
      </c>
      <c r="Y514" s="48">
        <v>0</v>
      </c>
      <c r="AB514" s="48">
        <v>0</v>
      </c>
      <c r="AC514" s="45" t="s">
        <v>2</v>
      </c>
      <c r="AD514" s="45" t="s">
        <v>670</v>
      </c>
      <c r="AE514" s="45" t="s">
        <v>1028</v>
      </c>
      <c r="AF514" s="45" t="s">
        <v>1217</v>
      </c>
      <c r="AG514" s="45" t="s">
        <v>205</v>
      </c>
      <c r="AI514" s="48">
        <v>0</v>
      </c>
      <c r="AL514" s="48">
        <v>500000</v>
      </c>
      <c r="AM514" s="45" t="s">
        <v>1</v>
      </c>
      <c r="AN514" s="45" t="s">
        <v>2520</v>
      </c>
      <c r="AO514" s="45" t="s">
        <v>2590</v>
      </c>
      <c r="AP514" s="45" t="s">
        <v>2084</v>
      </c>
      <c r="AQ514" s="45" t="s">
        <v>145</v>
      </c>
      <c r="AS514" s="48">
        <v>0</v>
      </c>
      <c r="AV514" s="48">
        <v>0</v>
      </c>
      <c r="AW514" s="45" t="s">
        <v>1</v>
      </c>
      <c r="AX514" s="45" t="s">
        <v>2718</v>
      </c>
      <c r="AY514" s="45" t="s">
        <v>2799</v>
      </c>
      <c r="AZ514" s="45" t="s">
        <v>2084</v>
      </c>
      <c r="BA514" s="45" t="s">
        <v>145</v>
      </c>
      <c r="BC514" s="48">
        <v>0</v>
      </c>
      <c r="BF514" s="48">
        <v>0</v>
      </c>
      <c r="BG514" s="45" t="s">
        <v>4</v>
      </c>
      <c r="BH514" s="45" t="s">
        <v>1417</v>
      </c>
      <c r="BI514" s="45" t="s">
        <v>1931</v>
      </c>
      <c r="BJ514" s="45" t="s">
        <v>2236</v>
      </c>
      <c r="BK514" s="45" t="s">
        <v>299</v>
      </c>
      <c r="BM514" s="48">
        <v>0</v>
      </c>
      <c r="BP514" s="48">
        <v>1401278.08</v>
      </c>
      <c r="BQ514" s="45" t="s">
        <v>2</v>
      </c>
      <c r="BR514" s="45" t="s">
        <v>618</v>
      </c>
      <c r="BS514" s="45" t="s">
        <v>953</v>
      </c>
      <c r="BT514" s="45" t="s">
        <v>1128</v>
      </c>
      <c r="BU514" s="45" t="s">
        <v>172</v>
      </c>
      <c r="BW514" s="48">
        <v>0</v>
      </c>
    </row>
    <row r="515" spans="1:75" x14ac:dyDescent="0.3">
      <c r="A515" s="45" t="s">
        <v>1343</v>
      </c>
      <c r="B515" s="45" t="s">
        <v>1691</v>
      </c>
      <c r="C515" s="45" t="s">
        <v>145</v>
      </c>
      <c r="D515" s="45" t="s">
        <v>145</v>
      </c>
      <c r="E515" s="45" t="s">
        <v>1</v>
      </c>
      <c r="F515" s="51"/>
      <c r="O515" s="48">
        <v>0</v>
      </c>
      <c r="Y515" s="48">
        <v>0</v>
      </c>
      <c r="AB515" s="48">
        <v>3000000</v>
      </c>
      <c r="AC515" s="45" t="s">
        <v>2</v>
      </c>
      <c r="AD515" s="45" t="s">
        <v>672</v>
      </c>
      <c r="AE515" s="45" t="s">
        <v>1029</v>
      </c>
      <c r="AF515" s="45" t="s">
        <v>1218</v>
      </c>
      <c r="AG515" s="45" t="s">
        <v>207</v>
      </c>
      <c r="AI515" s="48">
        <v>0</v>
      </c>
      <c r="AL515" s="48">
        <v>500000</v>
      </c>
      <c r="AM515" s="45" t="s">
        <v>1</v>
      </c>
      <c r="AN515" s="45" t="s">
        <v>2520</v>
      </c>
      <c r="AO515" s="45" t="s">
        <v>2592</v>
      </c>
      <c r="AP515" s="45" t="s">
        <v>145</v>
      </c>
      <c r="AQ515" s="45" t="s">
        <v>145</v>
      </c>
      <c r="AS515" s="48">
        <v>0</v>
      </c>
      <c r="AV515" s="48">
        <v>11541956</v>
      </c>
      <c r="AW515" s="45" t="s">
        <v>2</v>
      </c>
      <c r="AX515" s="45" t="s">
        <v>2651</v>
      </c>
      <c r="AY515" s="45" t="s">
        <v>2580</v>
      </c>
      <c r="AZ515" s="45" t="s">
        <v>2227</v>
      </c>
      <c r="BA515" s="45" t="s">
        <v>275</v>
      </c>
      <c r="BC515" s="48">
        <v>0</v>
      </c>
      <c r="BF515" s="48">
        <v>8046582</v>
      </c>
      <c r="BG515" s="45" t="s">
        <v>2</v>
      </c>
      <c r="BH515" s="45" t="s">
        <v>2718</v>
      </c>
      <c r="BI515" s="45" t="s">
        <v>2798</v>
      </c>
      <c r="BJ515" s="45" t="s">
        <v>2224</v>
      </c>
      <c r="BK515" s="45" t="s">
        <v>371</v>
      </c>
      <c r="BM515" s="48">
        <v>0</v>
      </c>
      <c r="BP515" s="48">
        <v>500000</v>
      </c>
      <c r="BQ515" s="45" t="s">
        <v>1</v>
      </c>
      <c r="BR515" s="45" t="s">
        <v>2650</v>
      </c>
      <c r="BS515" s="45" t="s">
        <v>1904</v>
      </c>
      <c r="BT515" s="45" t="s">
        <v>2095</v>
      </c>
      <c r="BU515" s="45" t="s">
        <v>145</v>
      </c>
      <c r="BW515" s="48">
        <v>0</v>
      </c>
    </row>
    <row r="516" spans="1:75" x14ac:dyDescent="0.3">
      <c r="A516" s="45" t="s">
        <v>1343</v>
      </c>
      <c r="B516" s="45" t="s">
        <v>1692</v>
      </c>
      <c r="C516" s="45" t="s">
        <v>2146</v>
      </c>
      <c r="D516" s="45" t="s">
        <v>104</v>
      </c>
      <c r="E516" s="45" t="s">
        <v>3</v>
      </c>
      <c r="F516" s="51"/>
      <c r="O516" s="48">
        <v>0</v>
      </c>
      <c r="Y516" s="48">
        <v>0</v>
      </c>
      <c r="AB516" s="48">
        <v>4988533</v>
      </c>
      <c r="AC516" s="45" t="s">
        <v>2</v>
      </c>
      <c r="AD516" s="45" t="s">
        <v>674</v>
      </c>
      <c r="AE516" s="45" t="s">
        <v>1031</v>
      </c>
      <c r="AF516" s="45" t="s">
        <v>1220</v>
      </c>
      <c r="AG516" s="45" t="s">
        <v>208</v>
      </c>
      <c r="AI516" s="48">
        <v>0</v>
      </c>
      <c r="AL516" s="48">
        <v>10000000</v>
      </c>
      <c r="AM516" s="45" t="s">
        <v>1</v>
      </c>
      <c r="AN516" s="45" t="s">
        <v>649</v>
      </c>
      <c r="AO516" s="45" t="s">
        <v>2699</v>
      </c>
      <c r="AP516" s="45" t="s">
        <v>2095</v>
      </c>
      <c r="AQ516" s="45" t="s">
        <v>145</v>
      </c>
      <c r="AS516" s="48">
        <v>0</v>
      </c>
      <c r="AV516" s="48">
        <v>1997548</v>
      </c>
      <c r="AW516" s="45" t="s">
        <v>2</v>
      </c>
      <c r="AX516" s="45" t="s">
        <v>1420</v>
      </c>
      <c r="AY516" s="45" t="s">
        <v>2582</v>
      </c>
      <c r="AZ516" s="45" t="s">
        <v>2237</v>
      </c>
      <c r="BA516" s="45" t="s">
        <v>300</v>
      </c>
      <c r="BC516" s="48">
        <v>0</v>
      </c>
      <c r="BF516" s="48">
        <v>10551589</v>
      </c>
      <c r="BG516" s="45" t="s">
        <v>2</v>
      </c>
      <c r="BH516" s="45" t="s">
        <v>2651</v>
      </c>
      <c r="BI516" s="45" t="s">
        <v>2580</v>
      </c>
      <c r="BJ516" s="45" t="s">
        <v>2227</v>
      </c>
      <c r="BK516" s="45" t="s">
        <v>275</v>
      </c>
      <c r="BM516" s="48">
        <v>0</v>
      </c>
      <c r="BP516" s="48">
        <v>613665.06000000006</v>
      </c>
      <c r="BQ516" s="45" t="s">
        <v>2</v>
      </c>
      <c r="BR516" s="45" t="s">
        <v>619</v>
      </c>
      <c r="BS516" s="45" t="s">
        <v>954</v>
      </c>
      <c r="BT516" s="45" t="s">
        <v>1180</v>
      </c>
      <c r="BU516" s="45" t="s">
        <v>97</v>
      </c>
      <c r="BW516" s="48">
        <v>287208.59000000003</v>
      </c>
    </row>
    <row r="517" spans="1:75" x14ac:dyDescent="0.3">
      <c r="A517" s="45" t="s">
        <v>1343</v>
      </c>
      <c r="B517" s="45" t="s">
        <v>1693</v>
      </c>
      <c r="C517" s="45" t="s">
        <v>2147</v>
      </c>
      <c r="D517" s="45" t="s">
        <v>2148</v>
      </c>
      <c r="E517" s="45" t="s">
        <v>3</v>
      </c>
      <c r="F517" s="51"/>
      <c r="O517" s="48">
        <v>0</v>
      </c>
      <c r="Y517" s="48">
        <v>0</v>
      </c>
      <c r="AB517" s="48">
        <v>3476467</v>
      </c>
      <c r="AC517" s="45" t="s">
        <v>2</v>
      </c>
      <c r="AD517" s="45" t="s">
        <v>674</v>
      </c>
      <c r="AE517" s="45" t="s">
        <v>1032</v>
      </c>
      <c r="AF517" s="45" t="s">
        <v>1220</v>
      </c>
      <c r="AG517" s="45" t="s">
        <v>207</v>
      </c>
      <c r="AI517" s="48">
        <v>0</v>
      </c>
      <c r="AL517" s="48">
        <v>0</v>
      </c>
      <c r="AM517" s="45" t="s">
        <v>3</v>
      </c>
      <c r="AN517" s="45" t="s">
        <v>649</v>
      </c>
      <c r="AO517" s="45" t="s">
        <v>1000</v>
      </c>
      <c r="AP517" s="45" t="s">
        <v>1047</v>
      </c>
      <c r="AQ517" s="45" t="s">
        <v>199</v>
      </c>
      <c r="AS517" s="48">
        <v>0</v>
      </c>
      <c r="AV517" s="48">
        <v>72400</v>
      </c>
      <c r="AW517" s="45" t="s">
        <v>1</v>
      </c>
      <c r="AX517" s="45" t="s">
        <v>633</v>
      </c>
      <c r="AY517" s="45" t="s">
        <v>1935</v>
      </c>
      <c r="AZ517" s="45" t="s">
        <v>1263</v>
      </c>
      <c r="BA517" s="45" t="s">
        <v>186</v>
      </c>
      <c r="BC517" s="48">
        <v>0</v>
      </c>
      <c r="BF517" s="48">
        <v>2328460</v>
      </c>
      <c r="BG517" s="45" t="s">
        <v>2</v>
      </c>
      <c r="BH517" s="45" t="s">
        <v>1420</v>
      </c>
      <c r="BI517" s="45" t="s">
        <v>2893</v>
      </c>
      <c r="BJ517" s="45" t="s">
        <v>2237</v>
      </c>
      <c r="BK517" s="45" t="s">
        <v>300</v>
      </c>
      <c r="BM517" s="48">
        <v>0</v>
      </c>
      <c r="BP517" s="48">
        <v>0</v>
      </c>
      <c r="BQ517" s="45" t="s">
        <v>2</v>
      </c>
      <c r="BR517" s="45" t="s">
        <v>1422</v>
      </c>
      <c r="BS517" s="45" t="s">
        <v>956</v>
      </c>
      <c r="BT517" s="45" t="s">
        <v>1111</v>
      </c>
      <c r="BU517" s="45" t="s">
        <v>174</v>
      </c>
      <c r="BW517" s="48">
        <v>0</v>
      </c>
    </row>
    <row r="518" spans="1:75" x14ac:dyDescent="0.3">
      <c r="A518" s="45" t="s">
        <v>538</v>
      </c>
      <c r="B518" s="45" t="s">
        <v>832</v>
      </c>
      <c r="C518" s="45" t="s">
        <v>1247</v>
      </c>
      <c r="D518" s="45" t="s">
        <v>102</v>
      </c>
      <c r="E518" s="45" t="s">
        <v>1</v>
      </c>
      <c r="F518" s="51"/>
      <c r="O518" s="48">
        <v>0</v>
      </c>
      <c r="Y518" s="48">
        <v>15388.74</v>
      </c>
      <c r="AB518" s="48">
        <v>0</v>
      </c>
      <c r="AC518" s="45" t="s">
        <v>2</v>
      </c>
      <c r="AD518" s="45" t="s">
        <v>674</v>
      </c>
      <c r="AE518" s="45" t="s">
        <v>1033</v>
      </c>
      <c r="AF518" s="45" t="s">
        <v>1221</v>
      </c>
      <c r="AG518" s="45" t="s">
        <v>145</v>
      </c>
      <c r="AI518" s="48">
        <v>0</v>
      </c>
      <c r="AL518" s="48">
        <v>0</v>
      </c>
      <c r="AM518" s="45" t="s">
        <v>3</v>
      </c>
      <c r="AN518" s="45" t="s">
        <v>649</v>
      </c>
      <c r="AO518" s="45" t="s">
        <v>1001</v>
      </c>
      <c r="AP518" s="45" t="s">
        <v>1047</v>
      </c>
      <c r="AQ518" s="45" t="s">
        <v>200</v>
      </c>
      <c r="AS518" s="48">
        <v>0</v>
      </c>
      <c r="AV518" s="48">
        <v>2000000</v>
      </c>
      <c r="AW518" s="45" t="s">
        <v>2</v>
      </c>
      <c r="AX518" s="45" t="s">
        <v>633</v>
      </c>
      <c r="AY518" s="45" t="s">
        <v>1938</v>
      </c>
      <c r="AZ518" s="45" t="s">
        <v>2224</v>
      </c>
      <c r="BA518" s="45" t="s">
        <v>301</v>
      </c>
      <c r="BC518" s="48">
        <v>0</v>
      </c>
      <c r="BF518" s="48">
        <v>2000000</v>
      </c>
      <c r="BG518" s="45" t="s">
        <v>2</v>
      </c>
      <c r="BH518" s="45" t="s">
        <v>633</v>
      </c>
      <c r="BI518" s="45" t="s">
        <v>1938</v>
      </c>
      <c r="BJ518" s="45" t="s">
        <v>2224</v>
      </c>
      <c r="BK518" s="45" t="s">
        <v>301</v>
      </c>
      <c r="BM518" s="48">
        <v>0</v>
      </c>
      <c r="BP518" s="48">
        <v>143234.5</v>
      </c>
      <c r="BQ518" s="45" t="s">
        <v>2</v>
      </c>
      <c r="BR518" s="45" t="s">
        <v>1405</v>
      </c>
      <c r="BS518" s="45" t="s">
        <v>951</v>
      </c>
      <c r="BT518" s="45" t="s">
        <v>1172</v>
      </c>
      <c r="BU518" s="45" t="s">
        <v>171</v>
      </c>
      <c r="BW518" s="48">
        <v>0</v>
      </c>
    </row>
    <row r="519" spans="1:75" x14ac:dyDescent="0.3">
      <c r="A519" s="45" t="s">
        <v>538</v>
      </c>
      <c r="B519" s="45" t="s">
        <v>833</v>
      </c>
      <c r="C519" s="45" t="s">
        <v>1248</v>
      </c>
      <c r="D519" s="45" t="s">
        <v>102</v>
      </c>
      <c r="E519" s="45" t="s">
        <v>1</v>
      </c>
      <c r="F519" s="51"/>
      <c r="O519" s="48">
        <v>35928.06</v>
      </c>
      <c r="Y519" s="48">
        <v>-1028.0899999999999</v>
      </c>
      <c r="AB519" s="48">
        <v>7000000</v>
      </c>
      <c r="AC519" s="45" t="s">
        <v>1</v>
      </c>
      <c r="AD519" s="45" t="s">
        <v>674</v>
      </c>
      <c r="AE519" s="45" t="s">
        <v>2601</v>
      </c>
      <c r="AF519" s="45" t="s">
        <v>2084</v>
      </c>
      <c r="AG519" s="45" t="s">
        <v>209</v>
      </c>
      <c r="AI519" s="48">
        <v>0</v>
      </c>
      <c r="AL519" s="48">
        <v>0</v>
      </c>
      <c r="AM519" s="45" t="s">
        <v>3</v>
      </c>
      <c r="AN519" s="45" t="s">
        <v>649</v>
      </c>
      <c r="AO519" s="45" t="s">
        <v>1002</v>
      </c>
      <c r="AP519" s="45" t="s">
        <v>1199</v>
      </c>
      <c r="AQ519" s="45" t="s">
        <v>199</v>
      </c>
      <c r="AS519" s="48">
        <v>0</v>
      </c>
      <c r="AV519" s="48">
        <v>5500000</v>
      </c>
      <c r="AW519" s="45" t="s">
        <v>2</v>
      </c>
      <c r="AX519" s="45" t="s">
        <v>633</v>
      </c>
      <c r="AY519" s="45" t="s">
        <v>975</v>
      </c>
      <c r="AZ519" s="45" t="s">
        <v>2224</v>
      </c>
      <c r="BA519" s="45" t="s">
        <v>186</v>
      </c>
      <c r="BC519" s="48">
        <v>0</v>
      </c>
      <c r="BF519" s="48">
        <v>8500000</v>
      </c>
      <c r="BG519" s="45" t="s">
        <v>2</v>
      </c>
      <c r="BH519" s="45" t="s">
        <v>633</v>
      </c>
      <c r="BI519" s="45" t="s">
        <v>975</v>
      </c>
      <c r="BJ519" s="45" t="s">
        <v>2224</v>
      </c>
      <c r="BK519" s="45" t="s">
        <v>186</v>
      </c>
      <c r="BM519" s="48">
        <v>0</v>
      </c>
      <c r="BP519" s="48">
        <v>0</v>
      </c>
      <c r="BQ519" s="45" t="s">
        <v>2</v>
      </c>
      <c r="BR519" s="45" t="s">
        <v>1405</v>
      </c>
      <c r="BS519" s="45" t="s">
        <v>1903</v>
      </c>
      <c r="BT519" s="45" t="s">
        <v>2210</v>
      </c>
      <c r="BU519" s="45" t="s">
        <v>335</v>
      </c>
      <c r="BW519" s="48">
        <v>0</v>
      </c>
    </row>
    <row r="520" spans="1:75" x14ac:dyDescent="0.3">
      <c r="A520" s="45" t="s">
        <v>538</v>
      </c>
      <c r="B520" s="45" t="s">
        <v>834</v>
      </c>
      <c r="C520" s="45" t="s">
        <v>1123</v>
      </c>
      <c r="D520" s="45" t="s">
        <v>102</v>
      </c>
      <c r="E520" s="45" t="s">
        <v>2</v>
      </c>
      <c r="F520" s="51"/>
      <c r="O520" s="48">
        <v>0</v>
      </c>
      <c r="Y520" s="48">
        <v>0</v>
      </c>
      <c r="AB520" s="48">
        <v>371003</v>
      </c>
      <c r="AC520" s="45" t="s">
        <v>2</v>
      </c>
      <c r="AD520" s="45" t="s">
        <v>675</v>
      </c>
      <c r="AE520" s="45" t="s">
        <v>1034</v>
      </c>
      <c r="AF520" s="45" t="s">
        <v>1222</v>
      </c>
      <c r="AG520" s="45" t="s">
        <v>210</v>
      </c>
      <c r="AI520" s="48">
        <v>0</v>
      </c>
      <c r="AL520" s="48">
        <v>0</v>
      </c>
      <c r="AM520" s="45" t="s">
        <v>2</v>
      </c>
      <c r="AN520" s="45" t="s">
        <v>649</v>
      </c>
      <c r="AO520" s="45" t="s">
        <v>997</v>
      </c>
      <c r="AP520" s="45" t="s">
        <v>1197</v>
      </c>
      <c r="AQ520" s="45" t="s">
        <v>198</v>
      </c>
      <c r="AS520" s="48">
        <v>0</v>
      </c>
      <c r="AV520" s="48">
        <v>0</v>
      </c>
      <c r="AW520" s="45" t="s">
        <v>2</v>
      </c>
      <c r="AX520" s="45" t="s">
        <v>633</v>
      </c>
      <c r="AY520" s="45" t="s">
        <v>1937</v>
      </c>
      <c r="AZ520" s="45" t="s">
        <v>2238</v>
      </c>
      <c r="BA520" s="45" t="s">
        <v>186</v>
      </c>
      <c r="BC520" s="48">
        <v>0</v>
      </c>
      <c r="BF520" s="48">
        <v>0</v>
      </c>
      <c r="BG520" s="45" t="s">
        <v>1</v>
      </c>
      <c r="BH520" s="45" t="s">
        <v>633</v>
      </c>
      <c r="BI520" s="45" t="s">
        <v>1935</v>
      </c>
      <c r="BJ520" s="45" t="s">
        <v>1263</v>
      </c>
      <c r="BK520" s="45" t="s">
        <v>186</v>
      </c>
      <c r="BM520" s="48">
        <v>0</v>
      </c>
      <c r="BP520" s="48">
        <v>0</v>
      </c>
      <c r="BQ520" s="45" t="s">
        <v>2</v>
      </c>
      <c r="BR520" s="45" t="s">
        <v>1405</v>
      </c>
      <c r="BS520" s="45" t="s">
        <v>1902</v>
      </c>
      <c r="BT520" s="45" t="s">
        <v>2210</v>
      </c>
      <c r="BU520" s="45" t="s">
        <v>170</v>
      </c>
      <c r="BW520" s="48">
        <v>0</v>
      </c>
    </row>
    <row r="521" spans="1:75" x14ac:dyDescent="0.3">
      <c r="A521" s="45" t="s">
        <v>538</v>
      </c>
      <c r="B521" s="45" t="s">
        <v>1694</v>
      </c>
      <c r="C521" s="45" t="s">
        <v>145</v>
      </c>
      <c r="D521" s="45" t="s">
        <v>145</v>
      </c>
      <c r="E521" s="45" t="s">
        <v>1</v>
      </c>
      <c r="F521" s="51"/>
      <c r="O521" s="48">
        <v>0</v>
      </c>
      <c r="Y521" s="48">
        <v>0</v>
      </c>
      <c r="AB521" s="48">
        <v>2069398</v>
      </c>
      <c r="AC521" s="45" t="s">
        <v>2</v>
      </c>
      <c r="AD521" s="45" t="s">
        <v>676</v>
      </c>
      <c r="AE521" s="45" t="s">
        <v>1035</v>
      </c>
      <c r="AF521" s="45" t="s">
        <v>1223</v>
      </c>
      <c r="AG521" s="45" t="s">
        <v>206</v>
      </c>
      <c r="AI521" s="48">
        <v>0</v>
      </c>
      <c r="AL521" s="48">
        <v>0</v>
      </c>
      <c r="AM521" s="45" t="s">
        <v>2</v>
      </c>
      <c r="AN521" s="45" t="s">
        <v>649</v>
      </c>
      <c r="AO521" s="45" t="s">
        <v>2593</v>
      </c>
      <c r="AP521" s="45" t="s">
        <v>2603</v>
      </c>
      <c r="AQ521" s="45" t="s">
        <v>199</v>
      </c>
      <c r="AS521" s="48">
        <v>0</v>
      </c>
      <c r="AV521" s="48">
        <v>10000000</v>
      </c>
      <c r="AW521" s="45" t="s">
        <v>1</v>
      </c>
      <c r="AX521" s="45" t="s">
        <v>633</v>
      </c>
      <c r="AY521" s="45" t="s">
        <v>2800</v>
      </c>
      <c r="AZ521" s="45" t="s">
        <v>2150</v>
      </c>
      <c r="BA521" s="45" t="s">
        <v>145</v>
      </c>
      <c r="BC521" s="48">
        <v>0</v>
      </c>
      <c r="BF521" s="48">
        <v>0</v>
      </c>
      <c r="BG521" s="45" t="s">
        <v>2</v>
      </c>
      <c r="BH521" s="45" t="s">
        <v>633</v>
      </c>
      <c r="BI521" s="45" t="s">
        <v>1937</v>
      </c>
      <c r="BJ521" s="45" t="s">
        <v>2238</v>
      </c>
      <c r="BK521" s="45" t="s">
        <v>186</v>
      </c>
      <c r="BM521" s="48">
        <v>0</v>
      </c>
      <c r="BP521" s="48">
        <v>138477.13</v>
      </c>
      <c r="BQ521" s="45" t="s">
        <v>3</v>
      </c>
      <c r="BR521" s="45" t="s">
        <v>578</v>
      </c>
      <c r="BS521" s="45" t="s">
        <v>1895</v>
      </c>
      <c r="BT521" s="45" t="s">
        <v>2199</v>
      </c>
      <c r="BU521" s="45" t="s">
        <v>347</v>
      </c>
      <c r="BW521" s="48">
        <v>0</v>
      </c>
    </row>
    <row r="522" spans="1:75" x14ac:dyDescent="0.3">
      <c r="A522" s="45" t="s">
        <v>539</v>
      </c>
      <c r="B522" s="45" t="s">
        <v>835</v>
      </c>
      <c r="C522" s="45" t="s">
        <v>1247</v>
      </c>
      <c r="D522" s="45" t="s">
        <v>103</v>
      </c>
      <c r="E522" s="45" t="s">
        <v>1</v>
      </c>
      <c r="F522" s="51"/>
      <c r="O522" s="48">
        <v>1456571.33</v>
      </c>
      <c r="Y522" s="48">
        <v>99843.8</v>
      </c>
      <c r="AB522" s="48">
        <v>5000000</v>
      </c>
      <c r="AC522" s="45" t="s">
        <v>4</v>
      </c>
      <c r="AD522" s="45" t="s">
        <v>1461</v>
      </c>
      <c r="AE522" s="45" t="s">
        <v>1030</v>
      </c>
      <c r="AF522" s="45" t="s">
        <v>1219</v>
      </c>
      <c r="AG522" s="45" t="s">
        <v>211</v>
      </c>
      <c r="AI522" s="48">
        <v>12598.09</v>
      </c>
      <c r="AL522" s="48">
        <v>0</v>
      </c>
      <c r="AM522" s="45" t="s">
        <v>2</v>
      </c>
      <c r="AN522" s="45" t="s">
        <v>649</v>
      </c>
      <c r="AO522" s="45" t="s">
        <v>2594</v>
      </c>
      <c r="AP522" s="45" t="s">
        <v>2614</v>
      </c>
      <c r="AQ522" s="45" t="s">
        <v>199</v>
      </c>
      <c r="AS522" s="48">
        <v>1776453.66</v>
      </c>
      <c r="AV522" s="48">
        <v>3000000</v>
      </c>
      <c r="AW522" s="45" t="s">
        <v>1</v>
      </c>
      <c r="AX522" s="45" t="s">
        <v>633</v>
      </c>
      <c r="AY522" s="45" t="s">
        <v>2801</v>
      </c>
      <c r="AZ522" s="45" t="s">
        <v>2150</v>
      </c>
      <c r="BA522" s="45" t="s">
        <v>145</v>
      </c>
      <c r="BC522" s="48">
        <v>0</v>
      </c>
      <c r="BF522" s="48">
        <v>0</v>
      </c>
      <c r="BG522" s="45" t="s">
        <v>1</v>
      </c>
      <c r="BH522" s="45" t="s">
        <v>1421</v>
      </c>
      <c r="BI522" s="45" t="s">
        <v>1940</v>
      </c>
      <c r="BJ522" s="45" t="s">
        <v>2363</v>
      </c>
      <c r="BK522" s="45" t="s">
        <v>276</v>
      </c>
      <c r="BM522" s="48">
        <v>0</v>
      </c>
      <c r="BP522" s="48">
        <v>0</v>
      </c>
      <c r="BQ522" s="45" t="s">
        <v>2</v>
      </c>
      <c r="BR522" s="45" t="s">
        <v>578</v>
      </c>
      <c r="BS522" s="45" t="s">
        <v>962</v>
      </c>
      <c r="BT522" s="45" t="s">
        <v>1111</v>
      </c>
      <c r="BU522" s="45" t="s">
        <v>128</v>
      </c>
      <c r="BW522" s="48">
        <v>0</v>
      </c>
    </row>
    <row r="523" spans="1:75" x14ac:dyDescent="0.3">
      <c r="A523" s="45" t="s">
        <v>539</v>
      </c>
      <c r="B523" s="45" t="s">
        <v>835</v>
      </c>
      <c r="C523" s="45" t="s">
        <v>1248</v>
      </c>
      <c r="D523" s="45" t="s">
        <v>103</v>
      </c>
      <c r="E523" s="45" t="s">
        <v>1</v>
      </c>
      <c r="F523" s="51"/>
      <c r="O523" s="48">
        <v>9266009.3800000008</v>
      </c>
      <c r="Y523" s="48">
        <v>10069861.92</v>
      </c>
      <c r="AB523" s="48">
        <v>136923</v>
      </c>
      <c r="AC523" s="45" t="s">
        <v>2</v>
      </c>
      <c r="AD523" s="45" t="s">
        <v>677</v>
      </c>
      <c r="AE523" s="45" t="s">
        <v>1036</v>
      </c>
      <c r="AF523" s="45" t="s">
        <v>1224</v>
      </c>
      <c r="AG523" s="45" t="s">
        <v>212</v>
      </c>
      <c r="AI523" s="48">
        <v>0</v>
      </c>
      <c r="AL523" s="48">
        <v>7389865</v>
      </c>
      <c r="AM523" s="45" t="s">
        <v>2</v>
      </c>
      <c r="AN523" s="45" t="s">
        <v>649</v>
      </c>
      <c r="AO523" s="45" t="s">
        <v>998</v>
      </c>
      <c r="AP523" s="45" t="s">
        <v>1198</v>
      </c>
      <c r="AQ523" s="45" t="s">
        <v>176</v>
      </c>
      <c r="AS523" s="48">
        <v>0</v>
      </c>
      <c r="AV523" s="48">
        <v>0</v>
      </c>
      <c r="AW523" s="45" t="s">
        <v>1</v>
      </c>
      <c r="AX523" s="45" t="s">
        <v>633</v>
      </c>
      <c r="AY523" s="45" t="s">
        <v>2802</v>
      </c>
      <c r="AZ523" s="45" t="s">
        <v>145</v>
      </c>
      <c r="BA523" s="45" t="s">
        <v>145</v>
      </c>
      <c r="BC523" s="48">
        <v>0</v>
      </c>
      <c r="BF523" s="48">
        <v>320000</v>
      </c>
      <c r="BG523" s="45" t="s">
        <v>2</v>
      </c>
      <c r="BH523" s="45" t="s">
        <v>1422</v>
      </c>
      <c r="BI523" s="45" t="s">
        <v>976</v>
      </c>
      <c r="BJ523" s="45" t="s">
        <v>1188</v>
      </c>
      <c r="BK523" s="45" t="s">
        <v>157</v>
      </c>
      <c r="BM523" s="48">
        <v>0</v>
      </c>
      <c r="BP523" s="48">
        <v>543120</v>
      </c>
      <c r="BQ523" s="45" t="s">
        <v>1</v>
      </c>
      <c r="BR523" s="45" t="s">
        <v>578</v>
      </c>
      <c r="BS523" s="45" t="s">
        <v>1894</v>
      </c>
      <c r="BT523" s="45" t="s">
        <v>2088</v>
      </c>
      <c r="BU523" s="45" t="s">
        <v>145</v>
      </c>
      <c r="BW523" s="48">
        <v>0</v>
      </c>
    </row>
    <row r="524" spans="1:75" x14ac:dyDescent="0.3">
      <c r="A524" s="45" t="s">
        <v>539</v>
      </c>
      <c r="B524" s="45" t="s">
        <v>835</v>
      </c>
      <c r="C524" s="45" t="s">
        <v>2378</v>
      </c>
      <c r="D524" s="45" t="s">
        <v>103</v>
      </c>
      <c r="E524" s="45" t="s">
        <v>1</v>
      </c>
      <c r="F524" s="51"/>
      <c r="O524" s="48">
        <v>1648867</v>
      </c>
      <c r="Y524" s="48">
        <v>0</v>
      </c>
      <c r="AB524" s="48">
        <v>0</v>
      </c>
      <c r="AC524" s="45" t="s">
        <v>2</v>
      </c>
      <c r="AD524" s="45" t="s">
        <v>2443</v>
      </c>
      <c r="AE524" s="45" t="s">
        <v>2471</v>
      </c>
      <c r="AF524" s="45" t="s">
        <v>2474</v>
      </c>
      <c r="AG524" s="45" t="s">
        <v>212</v>
      </c>
      <c r="AI524" s="48">
        <v>0</v>
      </c>
      <c r="AL524" s="48">
        <v>0</v>
      </c>
      <c r="AM524" s="45" t="s">
        <v>2</v>
      </c>
      <c r="AN524" s="45" t="s">
        <v>649</v>
      </c>
      <c r="AO524" s="45" t="s">
        <v>2700</v>
      </c>
      <c r="AP524" s="45" t="s">
        <v>2706</v>
      </c>
      <c r="AQ524" s="45" t="s">
        <v>199</v>
      </c>
      <c r="AS524" s="48">
        <v>0</v>
      </c>
      <c r="AV524" s="48">
        <v>0</v>
      </c>
      <c r="AW524" s="45" t="s">
        <v>1</v>
      </c>
      <c r="AX524" s="45" t="s">
        <v>1421</v>
      </c>
      <c r="AY524" s="45" t="s">
        <v>1940</v>
      </c>
      <c r="AZ524" s="45" t="s">
        <v>2363</v>
      </c>
      <c r="BA524" s="45" t="s">
        <v>276</v>
      </c>
      <c r="BC524" s="48">
        <v>0</v>
      </c>
      <c r="BF524" s="48">
        <v>0</v>
      </c>
      <c r="BG524" s="45" t="s">
        <v>2</v>
      </c>
      <c r="BH524" s="45" t="s">
        <v>1422</v>
      </c>
      <c r="BI524" s="45" t="s">
        <v>977</v>
      </c>
      <c r="BJ524" s="45" t="s">
        <v>1157</v>
      </c>
      <c r="BK524" s="45" t="s">
        <v>187</v>
      </c>
      <c r="BM524" s="48">
        <v>0</v>
      </c>
      <c r="BP524" s="48">
        <v>600000</v>
      </c>
      <c r="BQ524" s="45" t="s">
        <v>2</v>
      </c>
      <c r="BR524" s="45" t="s">
        <v>1407</v>
      </c>
      <c r="BS524" s="45" t="s">
        <v>1893</v>
      </c>
      <c r="BT524" s="45" t="s">
        <v>2217</v>
      </c>
      <c r="BU524" s="45" t="s">
        <v>66</v>
      </c>
      <c r="BW524" s="48">
        <v>0</v>
      </c>
    </row>
    <row r="525" spans="1:75" x14ac:dyDescent="0.3">
      <c r="A525" s="45" t="s">
        <v>539</v>
      </c>
      <c r="B525" s="45" t="s">
        <v>835</v>
      </c>
      <c r="C525" s="45" t="s">
        <v>1249</v>
      </c>
      <c r="D525" s="45" t="s">
        <v>103</v>
      </c>
      <c r="E525" s="45" t="s">
        <v>1</v>
      </c>
      <c r="F525" s="51"/>
      <c r="O525" s="48">
        <v>247.54</v>
      </c>
      <c r="Y525" s="48">
        <v>2495522.13</v>
      </c>
      <c r="AB525" s="48">
        <v>0</v>
      </c>
      <c r="AC525" s="45" t="s">
        <v>2</v>
      </c>
      <c r="AD525" s="45" t="s">
        <v>1463</v>
      </c>
      <c r="AE525" s="45" t="s">
        <v>1037</v>
      </c>
      <c r="AF525" s="45" t="s">
        <v>1073</v>
      </c>
      <c r="AG525" s="45" t="s">
        <v>212</v>
      </c>
      <c r="AI525" s="48">
        <v>2042468.6</v>
      </c>
      <c r="AL525" s="48">
        <v>0</v>
      </c>
      <c r="AM525" s="45" t="s">
        <v>2</v>
      </c>
      <c r="AN525" s="45" t="s">
        <v>649</v>
      </c>
      <c r="AO525" s="45" t="s">
        <v>999</v>
      </c>
      <c r="AP525" s="45" t="s">
        <v>1198</v>
      </c>
      <c r="AQ525" s="45" t="s">
        <v>47</v>
      </c>
      <c r="AS525" s="48">
        <v>1544175.73</v>
      </c>
      <c r="AV525" s="48">
        <v>320000</v>
      </c>
      <c r="AW525" s="45" t="s">
        <v>2</v>
      </c>
      <c r="AX525" s="45" t="s">
        <v>1422</v>
      </c>
      <c r="AY525" s="45" t="s">
        <v>976</v>
      </c>
      <c r="AZ525" s="45" t="s">
        <v>1188</v>
      </c>
      <c r="BA525" s="45" t="s">
        <v>157</v>
      </c>
      <c r="BC525" s="48">
        <v>0</v>
      </c>
      <c r="BF525" s="48">
        <v>0</v>
      </c>
      <c r="BG525" s="45" t="s">
        <v>2</v>
      </c>
      <c r="BH525" s="45" t="s">
        <v>1303</v>
      </c>
      <c r="BI525" s="45" t="s">
        <v>2803</v>
      </c>
      <c r="BJ525" s="45" t="s">
        <v>2110</v>
      </c>
      <c r="BK525" s="45" t="s">
        <v>239</v>
      </c>
      <c r="BM525" s="48">
        <v>0</v>
      </c>
      <c r="BP525" s="48">
        <v>0</v>
      </c>
      <c r="BQ525" s="45" t="s">
        <v>2</v>
      </c>
      <c r="BR525" s="45" t="s">
        <v>1407</v>
      </c>
      <c r="BS525" s="45" t="s">
        <v>958</v>
      </c>
      <c r="BT525" s="45" t="s">
        <v>1100</v>
      </c>
      <c r="BU525" s="45" t="s">
        <v>68</v>
      </c>
      <c r="BW525" s="48">
        <v>0</v>
      </c>
    </row>
    <row r="526" spans="1:75" x14ac:dyDescent="0.3">
      <c r="A526" s="45" t="s">
        <v>539</v>
      </c>
      <c r="B526" s="45" t="s">
        <v>835</v>
      </c>
      <c r="C526" s="45" t="s">
        <v>1123</v>
      </c>
      <c r="D526" s="45" t="s">
        <v>103</v>
      </c>
      <c r="E526" s="45" t="s">
        <v>2</v>
      </c>
      <c r="F526" s="51"/>
      <c r="O526" s="48">
        <v>147403.04</v>
      </c>
      <c r="Y526" s="48">
        <v>952758.52</v>
      </c>
      <c r="AB526" s="48">
        <v>0</v>
      </c>
      <c r="AC526" s="45" t="s">
        <v>1</v>
      </c>
      <c r="AD526" s="45" t="s">
        <v>1464</v>
      </c>
      <c r="AE526" s="45" t="s">
        <v>1039</v>
      </c>
      <c r="AF526" s="45" t="s">
        <v>1268</v>
      </c>
      <c r="AG526" s="45" t="s">
        <v>212</v>
      </c>
      <c r="AI526" s="48">
        <v>764015.24</v>
      </c>
      <c r="AL526" s="48">
        <v>5000000</v>
      </c>
      <c r="AM526" s="45" t="s">
        <v>2</v>
      </c>
      <c r="AN526" s="45" t="s">
        <v>650</v>
      </c>
      <c r="AO526" s="45" t="s">
        <v>1003</v>
      </c>
      <c r="AP526" s="45" t="s">
        <v>1090</v>
      </c>
      <c r="AQ526" s="45" t="s">
        <v>201</v>
      </c>
      <c r="AS526" s="48">
        <v>40273.120000000003</v>
      </c>
      <c r="AV526" s="48">
        <v>0</v>
      </c>
      <c r="AW526" s="45" t="s">
        <v>2</v>
      </c>
      <c r="AX526" s="45" t="s">
        <v>1422</v>
      </c>
      <c r="AY526" s="45" t="s">
        <v>977</v>
      </c>
      <c r="AZ526" s="45" t="s">
        <v>1157</v>
      </c>
      <c r="BA526" s="45" t="s">
        <v>187</v>
      </c>
      <c r="BC526" s="48">
        <v>461180.79</v>
      </c>
      <c r="BF526" s="48">
        <v>5000000</v>
      </c>
      <c r="BG526" s="45" t="s">
        <v>1</v>
      </c>
      <c r="BH526" s="45" t="s">
        <v>1303</v>
      </c>
      <c r="BI526" s="45" t="s">
        <v>2803</v>
      </c>
      <c r="BJ526" s="45" t="s">
        <v>145</v>
      </c>
      <c r="BK526" s="45" t="s">
        <v>145</v>
      </c>
      <c r="BM526" s="48">
        <v>783.7</v>
      </c>
      <c r="BP526" s="48">
        <v>0</v>
      </c>
      <c r="BQ526" s="45" t="s">
        <v>2</v>
      </c>
      <c r="BR526" s="45" t="s">
        <v>1407</v>
      </c>
      <c r="BS526" s="45" t="s">
        <v>959</v>
      </c>
      <c r="BT526" s="45" t="s">
        <v>1181</v>
      </c>
      <c r="BU526" s="45" t="s">
        <v>176</v>
      </c>
      <c r="BW526" s="48">
        <v>0</v>
      </c>
    </row>
    <row r="527" spans="1:75" x14ac:dyDescent="0.3">
      <c r="A527" s="45" t="s">
        <v>1344</v>
      </c>
      <c r="B527" s="45" t="s">
        <v>1695</v>
      </c>
      <c r="C527" s="45" t="s">
        <v>2379</v>
      </c>
      <c r="D527" s="45" t="s">
        <v>104</v>
      </c>
      <c r="E527" s="45" t="s">
        <v>1</v>
      </c>
      <c r="F527" s="51"/>
      <c r="O527" s="48">
        <v>0</v>
      </c>
      <c r="Y527" s="48">
        <v>0</v>
      </c>
      <c r="AB527" s="48">
        <v>0</v>
      </c>
      <c r="AC527" s="45" t="s">
        <v>1</v>
      </c>
      <c r="AD527" s="45" t="s">
        <v>1464</v>
      </c>
      <c r="AE527" s="45" t="s">
        <v>1040</v>
      </c>
      <c r="AF527" s="45" t="s">
        <v>1269</v>
      </c>
      <c r="AG527" s="45" t="s">
        <v>27</v>
      </c>
      <c r="AI527" s="48">
        <v>0</v>
      </c>
      <c r="AL527" s="48">
        <v>0</v>
      </c>
      <c r="AM527" s="45" t="s">
        <v>2</v>
      </c>
      <c r="AN527" s="45" t="s">
        <v>2655</v>
      </c>
      <c r="AO527" s="45" t="s">
        <v>1004</v>
      </c>
      <c r="AP527" s="45" t="s">
        <v>1200</v>
      </c>
      <c r="AQ527" s="45" t="s">
        <v>165</v>
      </c>
      <c r="AS527" s="48">
        <v>197995.99</v>
      </c>
      <c r="AV527" s="48">
        <v>0</v>
      </c>
      <c r="AW527" s="45" t="s">
        <v>2</v>
      </c>
      <c r="AX527" s="45" t="s">
        <v>1303</v>
      </c>
      <c r="AY527" s="45" t="s">
        <v>2803</v>
      </c>
      <c r="AZ527" s="45" t="s">
        <v>2110</v>
      </c>
      <c r="BA527" s="45" t="s">
        <v>239</v>
      </c>
      <c r="BC527" s="48">
        <v>369716.87</v>
      </c>
      <c r="BF527" s="48">
        <v>250000</v>
      </c>
      <c r="BG527" s="45" t="s">
        <v>3</v>
      </c>
      <c r="BH527" s="45" t="s">
        <v>2844</v>
      </c>
      <c r="BI527" s="45" t="s">
        <v>1943</v>
      </c>
      <c r="BJ527" s="45" t="s">
        <v>2239</v>
      </c>
      <c r="BK527" s="45" t="s">
        <v>372</v>
      </c>
      <c r="BM527" s="48">
        <v>21548.31</v>
      </c>
      <c r="BP527" s="48">
        <v>500000</v>
      </c>
      <c r="BQ527" s="45" t="s">
        <v>1</v>
      </c>
      <c r="BR527" s="45" t="s">
        <v>1407</v>
      </c>
      <c r="BS527" s="45" t="s">
        <v>1909</v>
      </c>
      <c r="BT527" s="45" t="s">
        <v>2084</v>
      </c>
      <c r="BU527" s="45" t="s">
        <v>145</v>
      </c>
      <c r="BW527" s="48">
        <v>19970.71</v>
      </c>
    </row>
    <row r="528" spans="1:75" x14ac:dyDescent="0.3">
      <c r="A528" s="45" t="s">
        <v>1344</v>
      </c>
      <c r="B528" s="45" t="s">
        <v>1695</v>
      </c>
      <c r="C528" s="45" t="s">
        <v>1123</v>
      </c>
      <c r="D528" s="45" t="s">
        <v>104</v>
      </c>
      <c r="E528" s="45" t="s">
        <v>2</v>
      </c>
      <c r="F528" s="51"/>
      <c r="O528" s="48">
        <v>51645.49</v>
      </c>
      <c r="Y528" s="48">
        <v>173304.62</v>
      </c>
      <c r="AB528" s="48">
        <v>0</v>
      </c>
      <c r="AC528" s="45" t="s">
        <v>1</v>
      </c>
      <c r="AD528" s="45" t="s">
        <v>1464</v>
      </c>
      <c r="AE528" s="45" t="s">
        <v>1041</v>
      </c>
      <c r="AF528" s="45" t="s">
        <v>1269</v>
      </c>
      <c r="AG528" s="45" t="s">
        <v>212</v>
      </c>
      <c r="AI528" s="48">
        <v>4565.3599999999997</v>
      </c>
      <c r="AL528" s="48">
        <v>130000</v>
      </c>
      <c r="AM528" s="45" t="s">
        <v>2</v>
      </c>
      <c r="AN528" s="45" t="s">
        <v>652</v>
      </c>
      <c r="AO528" s="45" t="s">
        <v>1005</v>
      </c>
      <c r="AP528" s="45" t="s">
        <v>1201</v>
      </c>
      <c r="AQ528" s="45" t="s">
        <v>86</v>
      </c>
      <c r="AS528" s="48">
        <v>32255.66</v>
      </c>
      <c r="AV528" s="48">
        <v>0</v>
      </c>
      <c r="AW528" s="45" t="s">
        <v>1</v>
      </c>
      <c r="AX528" s="45" t="s">
        <v>1303</v>
      </c>
      <c r="AY528" s="45" t="s">
        <v>2804</v>
      </c>
      <c r="AZ528" s="45" t="s">
        <v>2084</v>
      </c>
      <c r="BA528" s="45" t="s">
        <v>145</v>
      </c>
      <c r="BC528" s="48">
        <v>0</v>
      </c>
      <c r="BF528" s="48">
        <v>0</v>
      </c>
      <c r="BG528" s="45" t="s">
        <v>1</v>
      </c>
      <c r="BH528" s="45" t="s">
        <v>2844</v>
      </c>
      <c r="BI528" s="45" t="s">
        <v>979</v>
      </c>
      <c r="BJ528" s="45" t="s">
        <v>1237</v>
      </c>
      <c r="BK528" s="45" t="s">
        <v>188</v>
      </c>
      <c r="BM528" s="48">
        <v>0</v>
      </c>
      <c r="BP528" s="48">
        <v>2527686</v>
      </c>
      <c r="BQ528" s="45" t="s">
        <v>1</v>
      </c>
      <c r="BR528" s="45" t="s">
        <v>1407</v>
      </c>
      <c r="BS528" s="45" t="s">
        <v>1892</v>
      </c>
      <c r="BT528" s="45" t="s">
        <v>2079</v>
      </c>
      <c r="BU528" s="45" t="s">
        <v>145</v>
      </c>
      <c r="BW528" s="48">
        <v>0</v>
      </c>
    </row>
    <row r="529" spans="1:75" x14ac:dyDescent="0.3">
      <c r="A529" s="45" t="s">
        <v>1344</v>
      </c>
      <c r="B529" s="45" t="s">
        <v>1695</v>
      </c>
      <c r="C529" s="45" t="s">
        <v>145</v>
      </c>
      <c r="D529" s="45" t="s">
        <v>145</v>
      </c>
      <c r="E529" s="45" t="s">
        <v>1</v>
      </c>
      <c r="F529" s="51"/>
      <c r="O529" s="48">
        <v>0</v>
      </c>
      <c r="Y529" s="48">
        <v>0</v>
      </c>
      <c r="AB529" s="48">
        <v>0</v>
      </c>
      <c r="AC529" s="45" t="s">
        <v>2</v>
      </c>
      <c r="AD529" s="45" t="s">
        <v>1464</v>
      </c>
      <c r="AE529" s="45" t="s">
        <v>1038</v>
      </c>
      <c r="AF529" s="45" t="s">
        <v>1225</v>
      </c>
      <c r="AG529" s="45" t="s">
        <v>213</v>
      </c>
      <c r="AI529" s="48">
        <v>0</v>
      </c>
      <c r="AL529" s="48">
        <v>100000</v>
      </c>
      <c r="AM529" s="45" t="s">
        <v>2</v>
      </c>
      <c r="AN529" s="45" t="s">
        <v>653</v>
      </c>
      <c r="AO529" s="45" t="s">
        <v>1006</v>
      </c>
      <c r="AP529" s="45" t="s">
        <v>1202</v>
      </c>
      <c r="AQ529" s="45" t="s">
        <v>125</v>
      </c>
      <c r="AS529" s="48">
        <v>0</v>
      </c>
      <c r="AV529" s="48">
        <v>2000000</v>
      </c>
      <c r="AW529" s="45" t="s">
        <v>1</v>
      </c>
      <c r="AX529" s="45" t="s">
        <v>1303</v>
      </c>
      <c r="AY529" s="45" t="s">
        <v>2805</v>
      </c>
      <c r="AZ529" s="45" t="s">
        <v>2095</v>
      </c>
      <c r="BA529" s="45" t="s">
        <v>145</v>
      </c>
      <c r="BC529" s="48">
        <v>0</v>
      </c>
      <c r="BF529" s="48">
        <v>0</v>
      </c>
      <c r="BG529" s="45" t="s">
        <v>2</v>
      </c>
      <c r="BH529" s="45" t="s">
        <v>2844</v>
      </c>
      <c r="BI529" s="45" t="s">
        <v>978</v>
      </c>
      <c r="BJ529" s="45" t="s">
        <v>1189</v>
      </c>
      <c r="BK529" s="45" t="s">
        <v>188</v>
      </c>
      <c r="BM529" s="48">
        <v>0</v>
      </c>
      <c r="BP529" s="48">
        <v>668015.29</v>
      </c>
      <c r="BQ529" s="45" t="s">
        <v>2</v>
      </c>
      <c r="BR529" s="45" t="s">
        <v>633</v>
      </c>
      <c r="BS529" s="45" t="s">
        <v>1913</v>
      </c>
      <c r="BT529" s="45" t="s">
        <v>2224</v>
      </c>
      <c r="BU529" s="45" t="s">
        <v>336</v>
      </c>
      <c r="BW529" s="48">
        <v>0</v>
      </c>
    </row>
    <row r="530" spans="1:75" x14ac:dyDescent="0.3">
      <c r="A530" s="45" t="s">
        <v>2629</v>
      </c>
      <c r="B530" s="45" t="s">
        <v>837</v>
      </c>
      <c r="C530" s="45" t="s">
        <v>1249</v>
      </c>
      <c r="D530" s="45" t="s">
        <v>105</v>
      </c>
      <c r="E530" s="45" t="s">
        <v>1</v>
      </c>
      <c r="F530" s="51"/>
      <c r="O530" s="48">
        <v>1257269.48</v>
      </c>
      <c r="Y530" s="48">
        <v>14480.45</v>
      </c>
      <c r="AB530" s="48">
        <v>378085</v>
      </c>
      <c r="AC530" s="45" t="s">
        <v>2</v>
      </c>
      <c r="AD530" s="45" t="s">
        <v>680</v>
      </c>
      <c r="AE530" s="45" t="s">
        <v>1043</v>
      </c>
      <c r="AF530" s="45" t="s">
        <v>1225</v>
      </c>
      <c r="AG530" s="45" t="s">
        <v>213</v>
      </c>
      <c r="AI530" s="48">
        <v>4050.3</v>
      </c>
      <c r="AL530" s="48">
        <v>0</v>
      </c>
      <c r="AM530" s="45" t="s">
        <v>2</v>
      </c>
      <c r="AN530" s="45" t="s">
        <v>1440</v>
      </c>
      <c r="AO530" s="45" t="s">
        <v>1007</v>
      </c>
      <c r="AP530" s="45" t="s">
        <v>1098</v>
      </c>
      <c r="AQ530" s="45" t="s">
        <v>47</v>
      </c>
      <c r="AS530" s="48">
        <v>0</v>
      </c>
      <c r="AV530" s="48">
        <v>250000</v>
      </c>
      <c r="AW530" s="45" t="s">
        <v>1</v>
      </c>
      <c r="AX530" s="45" t="s">
        <v>2652</v>
      </c>
      <c r="AY530" s="45" t="s">
        <v>1945</v>
      </c>
      <c r="AZ530" s="45" t="s">
        <v>2095</v>
      </c>
      <c r="BA530" s="45" t="s">
        <v>145</v>
      </c>
      <c r="BC530" s="48">
        <v>0</v>
      </c>
      <c r="BF530" s="48">
        <v>2822369</v>
      </c>
      <c r="BG530" s="45" t="s">
        <v>1</v>
      </c>
      <c r="BH530" s="45" t="s">
        <v>2844</v>
      </c>
      <c r="BI530" s="45" t="s">
        <v>1941</v>
      </c>
      <c r="BJ530" s="45" t="s">
        <v>2088</v>
      </c>
      <c r="BK530" s="45" t="s">
        <v>145</v>
      </c>
      <c r="BM530" s="48">
        <v>0</v>
      </c>
      <c r="BP530" s="48">
        <v>3586717.12</v>
      </c>
      <c r="BQ530" s="45" t="s">
        <v>2</v>
      </c>
      <c r="BR530" s="45" t="s">
        <v>633</v>
      </c>
      <c r="BS530" s="45" t="s">
        <v>1914</v>
      </c>
      <c r="BT530" s="45" t="s">
        <v>2224</v>
      </c>
      <c r="BU530" s="45" t="s">
        <v>337</v>
      </c>
      <c r="BW530" s="48">
        <v>0</v>
      </c>
    </row>
    <row r="531" spans="1:75" x14ac:dyDescent="0.3">
      <c r="A531" s="45" t="s">
        <v>2629</v>
      </c>
      <c r="B531" s="45" t="s">
        <v>2761</v>
      </c>
      <c r="C531" s="45" t="s">
        <v>1121</v>
      </c>
      <c r="D531" s="45" t="s">
        <v>106</v>
      </c>
      <c r="E531" s="45" t="s">
        <v>4</v>
      </c>
      <c r="F531" s="51"/>
      <c r="O531" s="48">
        <v>597070.29</v>
      </c>
      <c r="Y531" s="48">
        <v>7059.67</v>
      </c>
      <c r="AB531" s="48">
        <v>0</v>
      </c>
      <c r="AC531" s="45" t="s">
        <v>1</v>
      </c>
      <c r="AD531" s="45" t="s">
        <v>680</v>
      </c>
      <c r="AE531" s="45" t="s">
        <v>1042</v>
      </c>
      <c r="AF531" s="45" t="s">
        <v>1270</v>
      </c>
      <c r="AG531" s="2" t="s">
        <v>27</v>
      </c>
      <c r="AI531" s="48">
        <v>0</v>
      </c>
      <c r="AL531" s="48">
        <v>1400000</v>
      </c>
      <c r="AM531" s="45" t="s">
        <v>1</v>
      </c>
      <c r="AN531" s="45" t="s">
        <v>2521</v>
      </c>
      <c r="AO531" s="45" t="s">
        <v>2595</v>
      </c>
      <c r="AP531" s="45" t="s">
        <v>2084</v>
      </c>
      <c r="AQ531" s="45" t="s">
        <v>145</v>
      </c>
      <c r="AS531" s="48">
        <v>0</v>
      </c>
      <c r="AV531" s="48">
        <v>1539240</v>
      </c>
      <c r="AW531" s="45" t="s">
        <v>1</v>
      </c>
      <c r="AX531" s="45" t="s">
        <v>1426</v>
      </c>
      <c r="AY531" s="45" t="s">
        <v>1946</v>
      </c>
      <c r="AZ531" s="45" t="s">
        <v>2360</v>
      </c>
      <c r="BA531" s="45" t="s">
        <v>277</v>
      </c>
      <c r="BC531" s="48">
        <v>0</v>
      </c>
      <c r="BF531" s="48">
        <v>250000</v>
      </c>
      <c r="BG531" s="45" t="s">
        <v>1</v>
      </c>
      <c r="BH531" s="45" t="s">
        <v>2652</v>
      </c>
      <c r="BI531" s="45" t="s">
        <v>1945</v>
      </c>
      <c r="BJ531" s="45" t="s">
        <v>2095</v>
      </c>
      <c r="BK531" s="45" t="s">
        <v>145</v>
      </c>
      <c r="BM531" s="48">
        <v>0</v>
      </c>
      <c r="BP531" s="48">
        <v>2798246.82</v>
      </c>
      <c r="BQ531" s="45" t="s">
        <v>2</v>
      </c>
      <c r="BR531" s="45" t="s">
        <v>633</v>
      </c>
      <c r="BS531" s="45" t="s">
        <v>1915</v>
      </c>
      <c r="BT531" s="45" t="s">
        <v>2225</v>
      </c>
      <c r="BU531" s="45" t="s">
        <v>369</v>
      </c>
      <c r="BW531" s="48">
        <v>0</v>
      </c>
    </row>
    <row r="532" spans="1:75" x14ac:dyDescent="0.3">
      <c r="A532" s="45" t="s">
        <v>542</v>
      </c>
      <c r="B532" s="45" t="s">
        <v>841</v>
      </c>
      <c r="C532" s="45" t="s">
        <v>1247</v>
      </c>
      <c r="D532" s="45" t="s">
        <v>101</v>
      </c>
      <c r="E532" s="45" t="s">
        <v>1</v>
      </c>
      <c r="F532" s="51"/>
      <c r="O532" s="48">
        <v>65993.02</v>
      </c>
      <c r="Y532" s="48">
        <v>25727.83</v>
      </c>
      <c r="AB532" s="1"/>
      <c r="AC532" s="2"/>
      <c r="AD532" s="2"/>
      <c r="AE532" s="2"/>
      <c r="AF532" s="2"/>
      <c r="AG532" s="2"/>
      <c r="AI532" s="48">
        <v>0</v>
      </c>
      <c r="AL532" s="48">
        <v>0</v>
      </c>
      <c r="AM532" s="45" t="s">
        <v>2</v>
      </c>
      <c r="AN532" s="45" t="s">
        <v>2522</v>
      </c>
      <c r="AO532" s="45" t="s">
        <v>2596</v>
      </c>
      <c r="AP532" s="45" t="s">
        <v>2615</v>
      </c>
      <c r="AQ532" s="45" t="s">
        <v>47</v>
      </c>
      <c r="AS532" s="48">
        <v>6087.04</v>
      </c>
      <c r="AV532" s="48">
        <v>0</v>
      </c>
      <c r="AW532" s="45" t="s">
        <v>1</v>
      </c>
      <c r="AX532" s="45" t="s">
        <v>2653</v>
      </c>
      <c r="AY532" s="45" t="s">
        <v>981</v>
      </c>
      <c r="AZ532" s="45" t="s">
        <v>1262</v>
      </c>
      <c r="BA532" s="45" t="s">
        <v>190</v>
      </c>
      <c r="BC532" s="48">
        <v>0</v>
      </c>
      <c r="BF532" s="48">
        <v>0</v>
      </c>
      <c r="BG532" s="45" t="s">
        <v>1</v>
      </c>
      <c r="BH532" s="45" t="s">
        <v>1426</v>
      </c>
      <c r="BI532" s="45" t="s">
        <v>1946</v>
      </c>
      <c r="BJ532" s="45" t="s">
        <v>2360</v>
      </c>
      <c r="BK532" s="45" t="s">
        <v>277</v>
      </c>
      <c r="BM532" s="48">
        <v>0</v>
      </c>
      <c r="BP532" s="48">
        <v>0</v>
      </c>
      <c r="BQ532" s="45" t="s">
        <v>1</v>
      </c>
      <c r="BR532" s="45" t="s">
        <v>2651</v>
      </c>
      <c r="BS532" s="45" t="s">
        <v>1917</v>
      </c>
      <c r="BT532" s="45" t="s">
        <v>2408</v>
      </c>
      <c r="BU532" s="45" t="s">
        <v>179</v>
      </c>
      <c r="BW532" s="48">
        <v>0</v>
      </c>
    </row>
    <row r="533" spans="1:75" x14ac:dyDescent="0.3">
      <c r="A533" s="45" t="s">
        <v>542</v>
      </c>
      <c r="B533" s="45" t="s">
        <v>840</v>
      </c>
      <c r="C533" s="45" t="s">
        <v>1248</v>
      </c>
      <c r="D533" s="45" t="s">
        <v>101</v>
      </c>
      <c r="E533" s="45" t="s">
        <v>1</v>
      </c>
      <c r="F533" s="51"/>
      <c r="O533" s="48">
        <v>273149.86</v>
      </c>
      <c r="Y533" s="48">
        <v>1416687.69</v>
      </c>
      <c r="AB533" s="1"/>
      <c r="AC533" s="2"/>
      <c r="AD533" s="2"/>
      <c r="AE533" s="2"/>
      <c r="AF533" s="2"/>
      <c r="AG533" s="2"/>
      <c r="AI533" s="48">
        <v>42225.02</v>
      </c>
      <c r="AL533" s="48">
        <v>0</v>
      </c>
      <c r="AM533" s="45" t="s">
        <v>1</v>
      </c>
      <c r="AN533" s="45" t="s">
        <v>2522</v>
      </c>
      <c r="AO533" s="45" t="s">
        <v>1021</v>
      </c>
      <c r="AP533" s="45" t="s">
        <v>1213</v>
      </c>
      <c r="AQ533" s="45" t="s">
        <v>145</v>
      </c>
      <c r="AS533" s="48">
        <v>0</v>
      </c>
      <c r="AV533" s="48">
        <v>0</v>
      </c>
      <c r="AW533" s="45" t="s">
        <v>1</v>
      </c>
      <c r="AX533" s="45" t="s">
        <v>2653</v>
      </c>
      <c r="AY533" s="45" t="s">
        <v>980</v>
      </c>
      <c r="AZ533" s="45" t="s">
        <v>1263</v>
      </c>
      <c r="BA533" s="45" t="s">
        <v>189</v>
      </c>
      <c r="BC533" s="48">
        <v>0</v>
      </c>
      <c r="BF533" s="48">
        <v>1002997</v>
      </c>
      <c r="BG533" s="45" t="s">
        <v>2</v>
      </c>
      <c r="BH533" s="45" t="s">
        <v>636</v>
      </c>
      <c r="BI533" s="45" t="s">
        <v>1948</v>
      </c>
      <c r="BJ533" s="45" t="s">
        <v>2241</v>
      </c>
      <c r="BK533" s="45" t="s">
        <v>278</v>
      </c>
      <c r="BM533" s="48">
        <v>0</v>
      </c>
      <c r="BP533" s="48">
        <v>1549317</v>
      </c>
      <c r="BQ533" s="45" t="s">
        <v>2</v>
      </c>
      <c r="BR533" s="45" t="s">
        <v>2651</v>
      </c>
      <c r="BS533" s="45" t="s">
        <v>1917</v>
      </c>
      <c r="BT533" s="45" t="s">
        <v>2227</v>
      </c>
      <c r="BU533" s="45" t="s">
        <v>179</v>
      </c>
      <c r="BW533" s="48">
        <v>5845.27</v>
      </c>
    </row>
    <row r="534" spans="1:75" x14ac:dyDescent="0.3">
      <c r="A534" s="45" t="s">
        <v>542</v>
      </c>
      <c r="B534" s="45" t="s">
        <v>841</v>
      </c>
      <c r="C534" s="45" t="s">
        <v>2380</v>
      </c>
      <c r="D534" s="45" t="s">
        <v>101</v>
      </c>
      <c r="E534" s="45" t="s">
        <v>1</v>
      </c>
      <c r="F534" s="51"/>
      <c r="O534" s="48">
        <v>0</v>
      </c>
      <c r="Y534" s="48">
        <v>0</v>
      </c>
      <c r="AB534" s="1"/>
      <c r="AC534" s="2"/>
      <c r="AD534" s="2"/>
      <c r="AE534" s="2"/>
      <c r="AF534" s="2"/>
      <c r="AG534" s="2"/>
      <c r="AI534" s="48">
        <v>0</v>
      </c>
      <c r="AL534" s="48">
        <v>3921124</v>
      </c>
      <c r="AM534" s="45" t="s">
        <v>1</v>
      </c>
      <c r="AN534" s="45" t="s">
        <v>2523</v>
      </c>
      <c r="AO534" s="45" t="s">
        <v>2597</v>
      </c>
      <c r="AP534" s="45" t="s">
        <v>1204</v>
      </c>
      <c r="AQ534" s="45" t="s">
        <v>145</v>
      </c>
      <c r="AS534" s="48">
        <v>0</v>
      </c>
      <c r="AV534" s="48">
        <v>1002997</v>
      </c>
      <c r="AW534" s="45" t="s">
        <v>2</v>
      </c>
      <c r="AX534" s="45" t="s">
        <v>636</v>
      </c>
      <c r="AY534" s="45" t="s">
        <v>1948</v>
      </c>
      <c r="AZ534" s="45" t="s">
        <v>2241</v>
      </c>
      <c r="BA534" s="45" t="s">
        <v>278</v>
      </c>
      <c r="BC534" s="48">
        <v>0</v>
      </c>
      <c r="BF534" s="48">
        <v>3895289</v>
      </c>
      <c r="BG534" s="45" t="s">
        <v>2</v>
      </c>
      <c r="BH534" s="45" t="s">
        <v>636</v>
      </c>
      <c r="BI534" s="45" t="s">
        <v>982</v>
      </c>
      <c r="BJ534" s="45" t="s">
        <v>2241</v>
      </c>
      <c r="BK534" s="45" t="s">
        <v>189</v>
      </c>
      <c r="BM534" s="48">
        <v>0</v>
      </c>
      <c r="BP534" s="48">
        <v>714179.37</v>
      </c>
      <c r="BQ534" s="45" t="s">
        <v>2</v>
      </c>
      <c r="BR534" s="45" t="s">
        <v>633</v>
      </c>
      <c r="BS534" s="45" t="s">
        <v>1919</v>
      </c>
      <c r="BT534" s="45" t="s">
        <v>2224</v>
      </c>
      <c r="BU534" s="45" t="s">
        <v>338</v>
      </c>
      <c r="BW534" s="48">
        <v>18584048.48</v>
      </c>
    </row>
    <row r="535" spans="1:75" x14ac:dyDescent="0.3">
      <c r="A535" s="45" t="s">
        <v>542</v>
      </c>
      <c r="B535" s="45" t="s">
        <v>840</v>
      </c>
      <c r="C535" s="45" t="s">
        <v>1123</v>
      </c>
      <c r="D535" s="45" t="s">
        <v>101</v>
      </c>
      <c r="E535" s="45" t="s">
        <v>2</v>
      </c>
      <c r="F535" s="51"/>
      <c r="O535" s="48">
        <v>0</v>
      </c>
      <c r="Y535" s="48">
        <v>0</v>
      </c>
      <c r="AI535" s="48">
        <v>0</v>
      </c>
      <c r="AL535" s="48">
        <v>4500000</v>
      </c>
      <c r="AM535" s="45" t="s">
        <v>1</v>
      </c>
      <c r="AN535" s="45" t="s">
        <v>657</v>
      </c>
      <c r="AO535" s="45" t="s">
        <v>1010</v>
      </c>
      <c r="AP535" s="45" t="s">
        <v>1205</v>
      </c>
      <c r="AQ535" s="45" t="s">
        <v>145</v>
      </c>
      <c r="AS535" s="48">
        <v>0</v>
      </c>
      <c r="AV535" s="48">
        <v>7286368</v>
      </c>
      <c r="AW535" s="45" t="s">
        <v>2</v>
      </c>
      <c r="AX535" s="45" t="s">
        <v>636</v>
      </c>
      <c r="AY535" s="45" t="s">
        <v>982</v>
      </c>
      <c r="AZ535" s="45" t="s">
        <v>2241</v>
      </c>
      <c r="BA535" s="45" t="s">
        <v>189</v>
      </c>
      <c r="BC535" s="48">
        <v>0</v>
      </c>
      <c r="BF535" s="48">
        <v>6320187</v>
      </c>
      <c r="BG535" s="45" t="s">
        <v>1</v>
      </c>
      <c r="BH535" s="45" t="s">
        <v>636</v>
      </c>
      <c r="BI535" s="45" t="s">
        <v>1947</v>
      </c>
      <c r="BJ535" s="45" t="s">
        <v>2088</v>
      </c>
      <c r="BK535" s="45" t="s">
        <v>145</v>
      </c>
      <c r="BM535" s="48">
        <v>0</v>
      </c>
      <c r="BP535" s="48">
        <v>0</v>
      </c>
      <c r="BQ535" s="45" t="s">
        <v>2</v>
      </c>
      <c r="BR535" s="45" t="s">
        <v>633</v>
      </c>
      <c r="BS535" s="45" t="s">
        <v>1920</v>
      </c>
      <c r="BT535" s="45" t="s">
        <v>2224</v>
      </c>
      <c r="BU535" s="45" t="s">
        <v>182</v>
      </c>
      <c r="BW535" s="48">
        <v>0</v>
      </c>
    </row>
    <row r="536" spans="1:75" x14ac:dyDescent="0.3">
      <c r="A536" s="45" t="s">
        <v>543</v>
      </c>
      <c r="B536" s="45" t="s">
        <v>1696</v>
      </c>
      <c r="C536" s="45" t="s">
        <v>1248</v>
      </c>
      <c r="D536" s="45" t="s">
        <v>100</v>
      </c>
      <c r="E536" s="45" t="s">
        <v>1</v>
      </c>
      <c r="F536" s="51"/>
      <c r="O536" s="48">
        <v>5313780.58</v>
      </c>
      <c r="Y536" s="48">
        <v>4860.8</v>
      </c>
      <c r="AI536" s="48">
        <v>0</v>
      </c>
      <c r="AL536" s="48">
        <v>12000000</v>
      </c>
      <c r="AM536" s="45" t="s">
        <v>1</v>
      </c>
      <c r="AN536" s="45" t="s">
        <v>658</v>
      </c>
      <c r="AO536" s="45" t="s">
        <v>658</v>
      </c>
      <c r="AP536" s="45" t="s">
        <v>1206</v>
      </c>
      <c r="AQ536" s="45" t="s">
        <v>145</v>
      </c>
      <c r="AS536" s="48">
        <v>0</v>
      </c>
      <c r="AV536" s="48">
        <v>300000</v>
      </c>
      <c r="AW536" s="45" t="s">
        <v>2</v>
      </c>
      <c r="AX536" s="45" t="s">
        <v>1283</v>
      </c>
      <c r="AY536" s="45" t="s">
        <v>1944</v>
      </c>
      <c r="AZ536" s="45" t="s">
        <v>2240</v>
      </c>
      <c r="BA536" s="45" t="s">
        <v>279</v>
      </c>
      <c r="BC536" s="48">
        <v>0</v>
      </c>
      <c r="BF536" s="48">
        <v>64783</v>
      </c>
      <c r="BG536" s="45" t="s">
        <v>2</v>
      </c>
      <c r="BH536" s="45" t="s">
        <v>1283</v>
      </c>
      <c r="BI536" s="45" t="s">
        <v>1944</v>
      </c>
      <c r="BJ536" s="45" t="s">
        <v>2240</v>
      </c>
      <c r="BK536" s="45" t="s">
        <v>279</v>
      </c>
      <c r="BM536" s="48">
        <v>0</v>
      </c>
      <c r="BP536" s="48">
        <v>2408694.4</v>
      </c>
      <c r="BQ536" s="45" t="s">
        <v>2</v>
      </c>
      <c r="BR536" s="45" t="s">
        <v>633</v>
      </c>
      <c r="BS536" s="45" t="s">
        <v>1922</v>
      </c>
      <c r="BT536" s="45" t="s">
        <v>2225</v>
      </c>
      <c r="BU536" s="45" t="s">
        <v>370</v>
      </c>
      <c r="BW536" s="48">
        <v>0</v>
      </c>
    </row>
    <row r="537" spans="1:75" x14ac:dyDescent="0.3">
      <c r="A537" s="45" t="s">
        <v>543</v>
      </c>
      <c r="B537" s="45" t="s">
        <v>1696</v>
      </c>
      <c r="C537" s="45" t="s">
        <v>1249</v>
      </c>
      <c r="D537" s="45" t="s">
        <v>100</v>
      </c>
      <c r="E537" s="45" t="s">
        <v>1</v>
      </c>
      <c r="F537" s="51"/>
      <c r="O537" s="48">
        <v>1281948.73</v>
      </c>
      <c r="Y537" s="48">
        <v>311838.98</v>
      </c>
      <c r="AI537" s="48">
        <v>0</v>
      </c>
      <c r="AL537" s="48">
        <v>0</v>
      </c>
      <c r="AM537" s="45" t="s">
        <v>2</v>
      </c>
      <c r="AN537" s="45" t="s">
        <v>658</v>
      </c>
      <c r="AO537" s="45" t="s">
        <v>1022</v>
      </c>
      <c r="AP537" s="45" t="s">
        <v>1214</v>
      </c>
      <c r="AQ537" s="45" t="s">
        <v>175</v>
      </c>
      <c r="AS537" s="48">
        <v>0</v>
      </c>
      <c r="AV537" s="48">
        <v>760350</v>
      </c>
      <c r="AW537" s="45" t="s">
        <v>2</v>
      </c>
      <c r="AX537" s="45" t="s">
        <v>639</v>
      </c>
      <c r="AY537" s="45" t="s">
        <v>985</v>
      </c>
      <c r="AZ537" s="45" t="s">
        <v>1190</v>
      </c>
      <c r="BA537" s="45" t="s">
        <v>175</v>
      </c>
      <c r="BC537" s="48">
        <v>0</v>
      </c>
      <c r="BF537" s="48">
        <v>760350</v>
      </c>
      <c r="BG537" s="45" t="s">
        <v>2</v>
      </c>
      <c r="BH537" s="45" t="s">
        <v>639</v>
      </c>
      <c r="BI537" s="45" t="s">
        <v>985</v>
      </c>
      <c r="BJ537" s="45" t="s">
        <v>1190</v>
      </c>
      <c r="BK537" s="45" t="s">
        <v>175</v>
      </c>
      <c r="BM537" s="48">
        <v>0</v>
      </c>
      <c r="BP537" s="48">
        <v>29000000</v>
      </c>
      <c r="BQ537" s="45" t="s">
        <v>2</v>
      </c>
      <c r="BR537" s="45" t="s">
        <v>633</v>
      </c>
      <c r="BS537" s="45" t="s">
        <v>2928</v>
      </c>
      <c r="BT537" s="45" t="s">
        <v>2234</v>
      </c>
      <c r="BU537" s="45" t="s">
        <v>184</v>
      </c>
      <c r="BW537" s="48">
        <v>0</v>
      </c>
    </row>
    <row r="538" spans="1:75" x14ac:dyDescent="0.3">
      <c r="A538" s="45" t="s">
        <v>543</v>
      </c>
      <c r="B538" s="45" t="s">
        <v>1696</v>
      </c>
      <c r="C538" s="45" t="s">
        <v>1123</v>
      </c>
      <c r="D538" s="45" t="s">
        <v>100</v>
      </c>
      <c r="E538" s="45" t="s">
        <v>2</v>
      </c>
      <c r="F538" s="51"/>
      <c r="O538" s="48">
        <v>225177.59</v>
      </c>
      <c r="Y538" s="48">
        <v>5829332.5800000001</v>
      </c>
      <c r="AI538" s="48">
        <v>1765526.45</v>
      </c>
      <c r="AL538" s="48">
        <v>0</v>
      </c>
      <c r="AM538" s="45" t="s">
        <v>2</v>
      </c>
      <c r="AN538" s="45" t="s">
        <v>658</v>
      </c>
      <c r="AO538" s="45" t="s">
        <v>2598</v>
      </c>
      <c r="AP538" s="45" t="s">
        <v>1214</v>
      </c>
      <c r="AQ538" s="45" t="s">
        <v>189</v>
      </c>
      <c r="AS538" s="48">
        <v>0</v>
      </c>
      <c r="AV538" s="48">
        <v>791879</v>
      </c>
      <c r="AW538" s="45" t="s">
        <v>2</v>
      </c>
      <c r="AX538" s="45" t="s">
        <v>1427</v>
      </c>
      <c r="AY538" s="45" t="s">
        <v>987</v>
      </c>
      <c r="AZ538" s="45" t="s">
        <v>1191</v>
      </c>
      <c r="BA538" s="45" t="s">
        <v>171</v>
      </c>
      <c r="BC538" s="48">
        <v>12277.19</v>
      </c>
      <c r="BF538" s="48">
        <v>0</v>
      </c>
      <c r="BG538" s="45" t="s">
        <v>1</v>
      </c>
      <c r="BH538" s="45" t="s">
        <v>1427</v>
      </c>
      <c r="BI538" s="45" t="s">
        <v>1951</v>
      </c>
      <c r="BJ538" s="45" t="s">
        <v>145</v>
      </c>
      <c r="BK538" s="45" t="s">
        <v>145</v>
      </c>
      <c r="BM538" s="48">
        <v>151814.31</v>
      </c>
      <c r="BP538" s="48">
        <v>0</v>
      </c>
      <c r="BQ538" s="45" t="s">
        <v>1</v>
      </c>
      <c r="BR538" s="45" t="s">
        <v>2513</v>
      </c>
      <c r="BS538" s="45" t="s">
        <v>2577</v>
      </c>
      <c r="BT538" s="45" t="s">
        <v>2363</v>
      </c>
      <c r="BU538" s="45" t="s">
        <v>274</v>
      </c>
      <c r="BW538" s="48">
        <v>129850.15</v>
      </c>
    </row>
    <row r="539" spans="1:75" x14ac:dyDescent="0.3">
      <c r="A539" s="45" t="s">
        <v>543</v>
      </c>
      <c r="B539" s="45" t="s">
        <v>830</v>
      </c>
      <c r="C539" s="45" t="s">
        <v>1125</v>
      </c>
      <c r="D539" s="45" t="s">
        <v>100</v>
      </c>
      <c r="E539" s="45" t="s">
        <v>4</v>
      </c>
      <c r="F539" s="51"/>
      <c r="O539" s="48">
        <v>5342697.17</v>
      </c>
      <c r="Y539" s="48">
        <v>112574.61</v>
      </c>
      <c r="AI539" s="48">
        <v>-2470265.2400000002</v>
      </c>
      <c r="AL539" s="48">
        <v>3000000</v>
      </c>
      <c r="AM539" s="45" t="s">
        <v>1</v>
      </c>
      <c r="AN539" s="45" t="s">
        <v>1443</v>
      </c>
      <c r="AO539" s="45" t="s">
        <v>2469</v>
      </c>
      <c r="AP539" s="45" t="s">
        <v>2274</v>
      </c>
      <c r="AQ539" s="45" t="s">
        <v>145</v>
      </c>
      <c r="AS539" s="48">
        <v>0</v>
      </c>
      <c r="AV539" s="48">
        <v>0</v>
      </c>
      <c r="AW539" s="45" t="s">
        <v>2</v>
      </c>
      <c r="AX539" s="45" t="s">
        <v>1427</v>
      </c>
      <c r="AY539" s="45" t="s">
        <v>1952</v>
      </c>
      <c r="AZ539" s="45" t="s">
        <v>1111</v>
      </c>
      <c r="BA539" s="45" t="s">
        <v>193</v>
      </c>
      <c r="BC539" s="48">
        <v>0</v>
      </c>
      <c r="BF539" s="48">
        <v>791879</v>
      </c>
      <c r="BG539" s="45" t="s">
        <v>2</v>
      </c>
      <c r="BH539" s="45" t="s">
        <v>1427</v>
      </c>
      <c r="BI539" s="45" t="s">
        <v>987</v>
      </c>
      <c r="BJ539" s="45" t="s">
        <v>1191</v>
      </c>
      <c r="BK539" s="45" t="s">
        <v>171</v>
      </c>
      <c r="BM539" s="48">
        <v>0</v>
      </c>
      <c r="BP539" s="48">
        <v>3350877</v>
      </c>
      <c r="BQ539" s="45" t="s">
        <v>1</v>
      </c>
      <c r="BR539" s="45" t="s">
        <v>627</v>
      </c>
      <c r="BS539" s="45" t="s">
        <v>966</v>
      </c>
      <c r="BT539" s="45" t="s">
        <v>2408</v>
      </c>
      <c r="BU539" s="45" t="s">
        <v>182</v>
      </c>
      <c r="BW539" s="48">
        <v>0</v>
      </c>
    </row>
    <row r="540" spans="1:75" x14ac:dyDescent="0.3">
      <c r="A540" s="45" t="s">
        <v>1345</v>
      </c>
      <c r="B540" s="45" t="s">
        <v>845</v>
      </c>
      <c r="C540" s="45" t="s">
        <v>1247</v>
      </c>
      <c r="D540" s="45" t="s">
        <v>107</v>
      </c>
      <c r="E540" s="45" t="s">
        <v>1</v>
      </c>
      <c r="F540" s="51"/>
      <c r="O540" s="48">
        <v>0</v>
      </c>
      <c r="Y540" s="48">
        <v>0</v>
      </c>
      <c r="AI540" s="48">
        <v>0</v>
      </c>
      <c r="AL540" s="48">
        <v>2000000</v>
      </c>
      <c r="AM540" s="45" t="s">
        <v>1</v>
      </c>
      <c r="AN540" s="45" t="s">
        <v>1444</v>
      </c>
      <c r="AO540" s="45" t="s">
        <v>2599</v>
      </c>
      <c r="AP540" s="45" t="s">
        <v>2288</v>
      </c>
      <c r="AQ540" s="45" t="s">
        <v>145</v>
      </c>
      <c r="AS540" s="48">
        <v>0</v>
      </c>
      <c r="AV540" s="48">
        <v>590000</v>
      </c>
      <c r="AW540" s="45" t="s">
        <v>1</v>
      </c>
      <c r="AX540" s="45" t="s">
        <v>1427</v>
      </c>
      <c r="AY540" s="45" t="s">
        <v>1950</v>
      </c>
      <c r="AZ540" s="45" t="s">
        <v>2084</v>
      </c>
      <c r="BA540" s="45" t="s">
        <v>145</v>
      </c>
      <c r="BC540" s="48">
        <v>0</v>
      </c>
      <c r="BF540" s="48">
        <v>0</v>
      </c>
      <c r="BG540" s="45" t="s">
        <v>2</v>
      </c>
      <c r="BH540" s="45" t="s">
        <v>1427</v>
      </c>
      <c r="BI540" s="45" t="s">
        <v>1952</v>
      </c>
      <c r="BJ540" s="45" t="s">
        <v>1111</v>
      </c>
      <c r="BK540" s="45" t="s">
        <v>193</v>
      </c>
      <c r="BM540" s="48">
        <v>0</v>
      </c>
      <c r="BP540" s="48">
        <v>0</v>
      </c>
      <c r="BQ540" s="45" t="s">
        <v>1</v>
      </c>
      <c r="BR540" s="45" t="s">
        <v>627</v>
      </c>
      <c r="BS540" s="45" t="s">
        <v>966</v>
      </c>
      <c r="BT540" s="45" t="s">
        <v>1263</v>
      </c>
      <c r="BU540" s="45" t="s">
        <v>182</v>
      </c>
      <c r="BW540" s="48">
        <v>0</v>
      </c>
    </row>
    <row r="541" spans="1:75" x14ac:dyDescent="0.3">
      <c r="A541" s="45" t="s">
        <v>1345</v>
      </c>
      <c r="B541" s="45" t="s">
        <v>846</v>
      </c>
      <c r="C541" s="45" t="s">
        <v>1248</v>
      </c>
      <c r="D541" s="45" t="s">
        <v>107</v>
      </c>
      <c r="E541" s="45" t="s">
        <v>1</v>
      </c>
      <c r="F541" s="51"/>
      <c r="O541" s="48">
        <v>0</v>
      </c>
      <c r="Y541" s="48">
        <v>0</v>
      </c>
      <c r="AI541" s="48">
        <v>0</v>
      </c>
      <c r="AL541" s="48">
        <v>0</v>
      </c>
      <c r="AM541" s="45" t="s">
        <v>1</v>
      </c>
      <c r="AN541" s="45" t="s">
        <v>1444</v>
      </c>
      <c r="AO541" s="45" t="s">
        <v>2025</v>
      </c>
      <c r="AP541" s="45" t="s">
        <v>2293</v>
      </c>
      <c r="AQ541" s="45" t="s">
        <v>175</v>
      </c>
      <c r="AS541" s="48">
        <v>0</v>
      </c>
      <c r="AV541" s="48">
        <v>0</v>
      </c>
      <c r="AW541" s="45" t="s">
        <v>1</v>
      </c>
      <c r="AX541" s="45" t="s">
        <v>1427</v>
      </c>
      <c r="AY541" s="45" t="s">
        <v>1951</v>
      </c>
      <c r="AZ541" s="45" t="s">
        <v>145</v>
      </c>
      <c r="BA541" s="45" t="s">
        <v>145</v>
      </c>
      <c r="BC541" s="48">
        <v>0</v>
      </c>
      <c r="BF541" s="48">
        <v>590000</v>
      </c>
      <c r="BG541" s="45" t="s">
        <v>1</v>
      </c>
      <c r="BH541" s="45" t="s">
        <v>1427</v>
      </c>
      <c r="BI541" s="45" t="s">
        <v>1950</v>
      </c>
      <c r="BJ541" s="45" t="s">
        <v>2084</v>
      </c>
      <c r="BK541" s="45" t="s">
        <v>145</v>
      </c>
      <c r="BM541" s="48">
        <v>0</v>
      </c>
      <c r="BP541" s="48">
        <v>0</v>
      </c>
      <c r="BQ541" s="45" t="s">
        <v>1</v>
      </c>
      <c r="BR541" s="45" t="s">
        <v>1307</v>
      </c>
      <c r="BS541" s="45" t="s">
        <v>969</v>
      </c>
      <c r="BT541" s="45" t="s">
        <v>1232</v>
      </c>
      <c r="BU541" s="45" t="s">
        <v>119</v>
      </c>
      <c r="BW541" s="48">
        <v>0</v>
      </c>
    </row>
    <row r="542" spans="1:75" x14ac:dyDescent="0.3">
      <c r="A542" s="45" t="s">
        <v>1345</v>
      </c>
      <c r="B542" s="45" t="s">
        <v>844</v>
      </c>
      <c r="C542" s="45" t="s">
        <v>1123</v>
      </c>
      <c r="D542" s="45" t="s">
        <v>107</v>
      </c>
      <c r="E542" s="45" t="s">
        <v>2</v>
      </c>
      <c r="F542" s="51"/>
      <c r="O542" s="48">
        <v>0</v>
      </c>
      <c r="Y542" s="48">
        <v>0</v>
      </c>
      <c r="AI542" s="48">
        <v>0</v>
      </c>
      <c r="AL542" s="48">
        <v>240500</v>
      </c>
      <c r="AM542" s="45" t="s">
        <v>1</v>
      </c>
      <c r="AN542" s="45" t="s">
        <v>1445</v>
      </c>
      <c r="AO542" s="45" t="s">
        <v>2025</v>
      </c>
      <c r="AP542" s="45" t="s">
        <v>2296</v>
      </c>
      <c r="AQ542" s="45" t="s">
        <v>175</v>
      </c>
      <c r="AS542" s="48">
        <v>0</v>
      </c>
      <c r="AV542" s="48">
        <v>429403</v>
      </c>
      <c r="AW542" s="45" t="s">
        <v>2</v>
      </c>
      <c r="AX542" s="45" t="s">
        <v>1428</v>
      </c>
      <c r="AY542" s="45" t="s">
        <v>1955</v>
      </c>
      <c r="AZ542" s="45" t="s">
        <v>2242</v>
      </c>
      <c r="BA542" s="45" t="s">
        <v>280</v>
      </c>
      <c r="BC542" s="48">
        <v>0</v>
      </c>
      <c r="BF542" s="48">
        <v>370997</v>
      </c>
      <c r="BG542" s="45" t="s">
        <v>2</v>
      </c>
      <c r="BH542" s="45" t="s">
        <v>1428</v>
      </c>
      <c r="BI542" s="45" t="s">
        <v>1955</v>
      </c>
      <c r="BJ542" s="45" t="s">
        <v>2242</v>
      </c>
      <c r="BK542" s="45" t="s">
        <v>280</v>
      </c>
      <c r="BM542" s="48">
        <v>0</v>
      </c>
      <c r="BP542" s="48">
        <v>0</v>
      </c>
      <c r="BQ542" s="45" t="s">
        <v>2</v>
      </c>
      <c r="BR542" s="45" t="s">
        <v>1307</v>
      </c>
      <c r="BS542" s="45" t="s">
        <v>971</v>
      </c>
      <c r="BT542" s="45" t="s">
        <v>1069</v>
      </c>
      <c r="BU542" s="45" t="s">
        <v>119</v>
      </c>
      <c r="BW542" s="48">
        <v>0</v>
      </c>
    </row>
    <row r="543" spans="1:75" x14ac:dyDescent="0.3">
      <c r="A543" s="45" t="s">
        <v>2495</v>
      </c>
      <c r="B543" s="45" t="s">
        <v>2545</v>
      </c>
      <c r="C543" s="45" t="s">
        <v>2360</v>
      </c>
      <c r="D543" s="45" t="s">
        <v>251</v>
      </c>
      <c r="E543" s="45" t="s">
        <v>1</v>
      </c>
      <c r="F543" s="51"/>
      <c r="O543" s="48">
        <v>0</v>
      </c>
      <c r="Y543" s="48">
        <v>421.03</v>
      </c>
      <c r="AI543" s="48">
        <v>1830156.58</v>
      </c>
      <c r="AL543" s="48">
        <v>0</v>
      </c>
      <c r="AM543" s="45" t="s">
        <v>2</v>
      </c>
      <c r="AN543" s="45" t="s">
        <v>1447</v>
      </c>
      <c r="AO543" s="45" t="s">
        <v>1011</v>
      </c>
      <c r="AP543" s="45" t="s">
        <v>1207</v>
      </c>
      <c r="AQ543" s="45" t="s">
        <v>165</v>
      </c>
      <c r="AS543" s="48">
        <v>502645.2</v>
      </c>
      <c r="AV543" s="48">
        <v>0</v>
      </c>
      <c r="AW543" s="45" t="s">
        <v>2</v>
      </c>
      <c r="AX543" s="45" t="s">
        <v>1439</v>
      </c>
      <c r="AY543" s="45" t="s">
        <v>991</v>
      </c>
      <c r="AZ543" s="45" t="s">
        <v>1192</v>
      </c>
      <c r="BA543" s="45" t="s">
        <v>145</v>
      </c>
      <c r="BC543" s="48">
        <v>0</v>
      </c>
      <c r="BF543" s="48">
        <v>0</v>
      </c>
      <c r="BG543" s="45" t="s">
        <v>2</v>
      </c>
      <c r="BH543" s="45" t="s">
        <v>1439</v>
      </c>
      <c r="BI543" s="45" t="s">
        <v>991</v>
      </c>
      <c r="BJ543" s="45" t="s">
        <v>1192</v>
      </c>
      <c r="BK543" s="45" t="s">
        <v>145</v>
      </c>
      <c r="BM543" s="48">
        <v>0</v>
      </c>
      <c r="BP543" s="48">
        <v>0</v>
      </c>
      <c r="BQ543" s="45" t="s">
        <v>1</v>
      </c>
      <c r="BR543" s="45" t="s">
        <v>1353</v>
      </c>
      <c r="BS543" s="45" t="s">
        <v>1926</v>
      </c>
      <c r="BT543" s="45" t="s">
        <v>2409</v>
      </c>
      <c r="BU543" s="45" t="s">
        <v>119</v>
      </c>
      <c r="BW543" s="48">
        <v>0</v>
      </c>
    </row>
    <row r="544" spans="1:75" x14ac:dyDescent="0.3">
      <c r="A544" s="45" t="s">
        <v>573</v>
      </c>
      <c r="B544" s="45" t="s">
        <v>882</v>
      </c>
      <c r="C544" s="45" t="s">
        <v>1255</v>
      </c>
      <c r="D544" s="45" t="s">
        <v>130</v>
      </c>
      <c r="E544" s="45" t="s">
        <v>1</v>
      </c>
      <c r="F544" s="51"/>
      <c r="O544" s="48">
        <v>0</v>
      </c>
      <c r="Y544" s="48">
        <v>0</v>
      </c>
      <c r="AI544" s="48">
        <v>0</v>
      </c>
      <c r="AL544" s="48">
        <v>300000</v>
      </c>
      <c r="AM544" s="45" t="s">
        <v>2</v>
      </c>
      <c r="AN544" s="45" t="s">
        <v>1447</v>
      </c>
      <c r="AO544" s="45" t="s">
        <v>1012</v>
      </c>
      <c r="AP544" s="45" t="s">
        <v>1208</v>
      </c>
      <c r="AQ544" s="45" t="s">
        <v>202</v>
      </c>
      <c r="AS544" s="48">
        <v>0</v>
      </c>
      <c r="AV544" s="48">
        <v>720000</v>
      </c>
      <c r="AW544" s="45" t="s">
        <v>2</v>
      </c>
      <c r="AX544" s="45" t="s">
        <v>644</v>
      </c>
      <c r="AY544" s="45" t="s">
        <v>2806</v>
      </c>
      <c r="AZ544" s="45" t="s">
        <v>1193</v>
      </c>
      <c r="BA544" s="45" t="s">
        <v>74</v>
      </c>
      <c r="BC544" s="48">
        <v>0</v>
      </c>
      <c r="BF544" s="48">
        <v>321843</v>
      </c>
      <c r="BG544" s="45" t="s">
        <v>1</v>
      </c>
      <c r="BH544" s="45" t="s">
        <v>644</v>
      </c>
      <c r="BI544" s="45" t="s">
        <v>1961</v>
      </c>
      <c r="BJ544" s="45" t="s">
        <v>2358</v>
      </c>
      <c r="BK544" s="45" t="s">
        <v>339</v>
      </c>
      <c r="BM544" s="48">
        <v>0</v>
      </c>
      <c r="BP544" s="48">
        <v>0</v>
      </c>
      <c r="BQ544" s="45" t="s">
        <v>4</v>
      </c>
      <c r="BR544" s="45" t="s">
        <v>1353</v>
      </c>
      <c r="BS544" s="45" t="s">
        <v>1926</v>
      </c>
      <c r="BT544" s="45" t="s">
        <v>2233</v>
      </c>
      <c r="BU544" s="45" t="s">
        <v>119</v>
      </c>
      <c r="BW544" s="48">
        <v>0</v>
      </c>
    </row>
    <row r="545" spans="1:75" x14ac:dyDescent="0.3">
      <c r="A545" s="45" t="s">
        <v>573</v>
      </c>
      <c r="B545" s="45" t="s">
        <v>882</v>
      </c>
      <c r="C545" s="45" t="s">
        <v>1151</v>
      </c>
      <c r="D545" s="45" t="s">
        <v>130</v>
      </c>
      <c r="E545" s="45" t="s">
        <v>2</v>
      </c>
      <c r="F545" s="51"/>
      <c r="O545" s="48">
        <v>0</v>
      </c>
      <c r="Y545" s="48">
        <v>0</v>
      </c>
      <c r="AI545" s="48">
        <v>0</v>
      </c>
      <c r="AL545" s="48">
        <v>80000</v>
      </c>
      <c r="AM545" s="45" t="s">
        <v>2</v>
      </c>
      <c r="AN545" s="45" t="s">
        <v>1447</v>
      </c>
      <c r="AO545" s="45" t="s">
        <v>1013</v>
      </c>
      <c r="AP545" s="45" t="s">
        <v>1208</v>
      </c>
      <c r="AQ545" s="45" t="s">
        <v>125</v>
      </c>
      <c r="AS545" s="48">
        <v>0</v>
      </c>
      <c r="AV545" s="48">
        <v>0</v>
      </c>
      <c r="AW545" s="45" t="s">
        <v>1</v>
      </c>
      <c r="AX545" s="45" t="s">
        <v>644</v>
      </c>
      <c r="AY545" s="45" t="s">
        <v>2807</v>
      </c>
      <c r="AZ545" s="45" t="s">
        <v>2707</v>
      </c>
      <c r="BA545" s="45" t="s">
        <v>203</v>
      </c>
      <c r="BC545" s="48">
        <v>0</v>
      </c>
      <c r="BF545" s="48">
        <v>1400000</v>
      </c>
      <c r="BG545" s="45" t="s">
        <v>1</v>
      </c>
      <c r="BH545" s="45" t="s">
        <v>644</v>
      </c>
      <c r="BI545" s="45" t="s">
        <v>1974</v>
      </c>
      <c r="BJ545" s="45" t="s">
        <v>2358</v>
      </c>
      <c r="BK545" s="45" t="s">
        <v>340</v>
      </c>
      <c r="BM545" s="48">
        <v>0</v>
      </c>
      <c r="BP545" s="48">
        <v>21993503.98</v>
      </c>
      <c r="BQ545" s="45" t="s">
        <v>1</v>
      </c>
      <c r="BR545" s="45" t="s">
        <v>631</v>
      </c>
      <c r="BS545" s="45" t="s">
        <v>1930</v>
      </c>
      <c r="BT545" s="45" t="s">
        <v>2411</v>
      </c>
      <c r="BU545" s="45" t="s">
        <v>392</v>
      </c>
      <c r="BW545" s="48">
        <v>0</v>
      </c>
    </row>
    <row r="546" spans="1:75" x14ac:dyDescent="0.3">
      <c r="A546" s="45" t="s">
        <v>546</v>
      </c>
      <c r="B546" s="45" t="s">
        <v>2546</v>
      </c>
      <c r="C546" s="45" t="s">
        <v>2608</v>
      </c>
      <c r="D546" s="45" t="s">
        <v>34</v>
      </c>
      <c r="E546" s="45" t="s">
        <v>1</v>
      </c>
      <c r="F546" s="51"/>
      <c r="O546" s="48">
        <v>1445553.92</v>
      </c>
      <c r="Y546" s="48">
        <v>1127940.79</v>
      </c>
      <c r="AI546" s="48">
        <v>208112.68</v>
      </c>
      <c r="AL546" s="48">
        <v>0</v>
      </c>
      <c r="AM546" s="45" t="s">
        <v>1</v>
      </c>
      <c r="AN546" s="45" t="s">
        <v>1449</v>
      </c>
      <c r="AO546" s="45" t="s">
        <v>2037</v>
      </c>
      <c r="AP546" s="45" t="s">
        <v>2360</v>
      </c>
      <c r="AQ546" s="45" t="s">
        <v>283</v>
      </c>
      <c r="AS546" s="48">
        <v>90439.63</v>
      </c>
      <c r="AV546" s="48">
        <v>0</v>
      </c>
      <c r="AW546" s="45" t="s">
        <v>1</v>
      </c>
      <c r="AX546" s="45" t="s">
        <v>644</v>
      </c>
      <c r="AY546" s="45" t="s">
        <v>2808</v>
      </c>
      <c r="AZ546" s="45" t="s">
        <v>2707</v>
      </c>
      <c r="BA546" s="45" t="s">
        <v>302</v>
      </c>
      <c r="BC546" s="48">
        <v>0</v>
      </c>
      <c r="BF546" s="48">
        <v>490878</v>
      </c>
      <c r="BG546" s="45" t="s">
        <v>1</v>
      </c>
      <c r="BH546" s="45" t="s">
        <v>644</v>
      </c>
      <c r="BI546" s="45" t="s">
        <v>1978</v>
      </c>
      <c r="BJ546" s="45" t="s">
        <v>2358</v>
      </c>
      <c r="BK546" s="45" t="s">
        <v>346</v>
      </c>
      <c r="BM546" s="48">
        <v>0</v>
      </c>
      <c r="BP546" s="48">
        <v>17576608.710000001</v>
      </c>
      <c r="BQ546" s="45" t="s">
        <v>1</v>
      </c>
      <c r="BR546" s="45" t="s">
        <v>631</v>
      </c>
      <c r="BS546" s="45" t="s">
        <v>972</v>
      </c>
      <c r="BT546" s="45" t="s">
        <v>2408</v>
      </c>
      <c r="BU546" s="45" t="s">
        <v>185</v>
      </c>
      <c r="BW546" s="48">
        <v>0</v>
      </c>
    </row>
    <row r="547" spans="1:75" x14ac:dyDescent="0.3">
      <c r="A547" s="45" t="s">
        <v>1346</v>
      </c>
      <c r="B547" s="45" t="s">
        <v>850</v>
      </c>
      <c r="C547" s="45" t="s">
        <v>1184</v>
      </c>
      <c r="D547" s="45" t="s">
        <v>110</v>
      </c>
      <c r="E547" s="45" t="s">
        <v>2</v>
      </c>
      <c r="F547" s="51"/>
      <c r="O547" s="48">
        <v>0</v>
      </c>
      <c r="Y547" s="48">
        <v>8347.56</v>
      </c>
      <c r="AI547" s="48">
        <v>89393.68</v>
      </c>
      <c r="AL547" s="48">
        <v>0</v>
      </c>
      <c r="AM547" s="45" t="s">
        <v>2</v>
      </c>
      <c r="AN547" s="45" t="s">
        <v>661</v>
      </c>
      <c r="AO547" s="45" t="s">
        <v>1015</v>
      </c>
      <c r="AP547" s="45" t="s">
        <v>1209</v>
      </c>
      <c r="AQ547" s="45" t="s">
        <v>47</v>
      </c>
      <c r="AS547" s="48">
        <v>5416.3</v>
      </c>
      <c r="AV547" s="48">
        <v>0</v>
      </c>
      <c r="AW547" s="45" t="s">
        <v>1</v>
      </c>
      <c r="AX547" s="45" t="s">
        <v>644</v>
      </c>
      <c r="AY547" s="45" t="s">
        <v>1961</v>
      </c>
      <c r="AZ547" s="45" t="s">
        <v>2358</v>
      </c>
      <c r="BA547" s="45" t="s">
        <v>339</v>
      </c>
      <c r="BC547" s="48">
        <v>0</v>
      </c>
      <c r="BF547" s="48">
        <v>2717352</v>
      </c>
      <c r="BG547" s="45" t="s">
        <v>1</v>
      </c>
      <c r="BH547" s="45" t="s">
        <v>644</v>
      </c>
      <c r="BI547" s="45" t="s">
        <v>1962</v>
      </c>
      <c r="BJ547" s="45" t="s">
        <v>2358</v>
      </c>
      <c r="BK547" s="45" t="s">
        <v>341</v>
      </c>
      <c r="BM547" s="48">
        <v>0</v>
      </c>
      <c r="BP547" s="48">
        <v>0</v>
      </c>
      <c r="BQ547" s="45" t="s">
        <v>2</v>
      </c>
      <c r="BR547" s="45" t="s">
        <v>631</v>
      </c>
      <c r="BS547" s="45" t="s">
        <v>972</v>
      </c>
      <c r="BT547" s="45" t="s">
        <v>1184</v>
      </c>
      <c r="BU547" s="45" t="s">
        <v>185</v>
      </c>
      <c r="BW547" s="48">
        <v>0</v>
      </c>
    </row>
    <row r="548" spans="1:75" x14ac:dyDescent="0.3">
      <c r="A548" s="45" t="s">
        <v>1346</v>
      </c>
      <c r="B548" s="45" t="s">
        <v>850</v>
      </c>
      <c r="C548" s="45" t="s">
        <v>1129</v>
      </c>
      <c r="D548" s="45" t="s">
        <v>110</v>
      </c>
      <c r="E548" s="45" t="s">
        <v>4</v>
      </c>
      <c r="F548" s="51"/>
      <c r="O548" s="48">
        <v>3929972.68</v>
      </c>
      <c r="Y548" s="48">
        <v>698289.83</v>
      </c>
      <c r="AI548" s="48">
        <v>101772.27</v>
      </c>
      <c r="AL548" s="48">
        <v>0</v>
      </c>
      <c r="AM548" s="45" t="s">
        <v>2</v>
      </c>
      <c r="AN548" s="45" t="s">
        <v>661</v>
      </c>
      <c r="AO548" s="45" t="s">
        <v>1015</v>
      </c>
      <c r="AP548" s="45" t="s">
        <v>1209</v>
      </c>
      <c r="AQ548" s="45" t="s">
        <v>30</v>
      </c>
      <c r="AS548" s="48">
        <v>0</v>
      </c>
      <c r="AV548" s="48">
        <v>0</v>
      </c>
      <c r="AW548" s="45" t="s">
        <v>1</v>
      </c>
      <c r="AX548" s="45" t="s">
        <v>644</v>
      </c>
      <c r="AY548" s="45" t="s">
        <v>1974</v>
      </c>
      <c r="AZ548" s="45" t="s">
        <v>2358</v>
      </c>
      <c r="BA548" s="45" t="s">
        <v>340</v>
      </c>
      <c r="BC548" s="48">
        <v>1370.8</v>
      </c>
      <c r="BF548" s="48">
        <v>634232</v>
      </c>
      <c r="BG548" s="45" t="s">
        <v>1</v>
      </c>
      <c r="BH548" s="45" t="s">
        <v>644</v>
      </c>
      <c r="BI548" s="45" t="s">
        <v>1963</v>
      </c>
      <c r="BJ548" s="45" t="s">
        <v>2358</v>
      </c>
      <c r="BK548" s="45" t="s">
        <v>342</v>
      </c>
      <c r="BM548" s="48">
        <v>0</v>
      </c>
      <c r="BP548" s="48">
        <v>0</v>
      </c>
      <c r="BQ548" s="45" t="s">
        <v>1</v>
      </c>
      <c r="BR548" s="45" t="s">
        <v>631</v>
      </c>
      <c r="BS548" s="45" t="s">
        <v>972</v>
      </c>
      <c r="BT548" s="45" t="s">
        <v>1262</v>
      </c>
      <c r="BU548" s="45" t="s">
        <v>185</v>
      </c>
      <c r="BW548" s="48">
        <v>0</v>
      </c>
    </row>
    <row r="549" spans="1:75" x14ac:dyDescent="0.3">
      <c r="A549" s="45" t="s">
        <v>549</v>
      </c>
      <c r="B549" s="45" t="s">
        <v>1697</v>
      </c>
      <c r="C549" s="45" t="s">
        <v>2381</v>
      </c>
      <c r="D549" s="45" t="s">
        <v>111</v>
      </c>
      <c r="E549" s="45" t="s">
        <v>1</v>
      </c>
      <c r="F549" s="51"/>
      <c r="O549" s="48">
        <v>17644192.170000002</v>
      </c>
      <c r="Y549" s="48">
        <v>11341673.16</v>
      </c>
      <c r="AI549" s="48">
        <v>2168238.38</v>
      </c>
      <c r="AL549" s="48">
        <v>0</v>
      </c>
      <c r="AM549" s="45" t="s">
        <v>2</v>
      </c>
      <c r="AN549" s="45" t="s">
        <v>662</v>
      </c>
      <c r="AO549" s="45" t="s">
        <v>1016</v>
      </c>
      <c r="AP549" s="45" t="s">
        <v>1210</v>
      </c>
      <c r="AQ549" s="45" t="s">
        <v>47</v>
      </c>
      <c r="AS549" s="48">
        <v>1715</v>
      </c>
      <c r="AV549" s="48">
        <v>0</v>
      </c>
      <c r="AW549" s="45" t="s">
        <v>1</v>
      </c>
      <c r="AX549" s="45" t="s">
        <v>644</v>
      </c>
      <c r="AY549" s="45" t="s">
        <v>1962</v>
      </c>
      <c r="AZ549" s="45" t="s">
        <v>2358</v>
      </c>
      <c r="BA549" s="45" t="s">
        <v>341</v>
      </c>
      <c r="BC549" s="48">
        <v>0</v>
      </c>
      <c r="BF549" s="48">
        <v>107510</v>
      </c>
      <c r="BG549" s="45" t="s">
        <v>3</v>
      </c>
      <c r="BH549" s="45" t="s">
        <v>644</v>
      </c>
      <c r="BI549" s="45" t="s">
        <v>1966</v>
      </c>
      <c r="BJ549" s="45" t="s">
        <v>2245</v>
      </c>
      <c r="BK549" s="45" t="s">
        <v>203</v>
      </c>
      <c r="BM549" s="48">
        <v>0</v>
      </c>
      <c r="BP549" s="48">
        <v>0</v>
      </c>
      <c r="BQ549" s="45" t="s">
        <v>4</v>
      </c>
      <c r="BR549" s="45" t="s">
        <v>1417</v>
      </c>
      <c r="BS549" s="45" t="s">
        <v>1931</v>
      </c>
      <c r="BT549" s="45" t="s">
        <v>2236</v>
      </c>
      <c r="BU549" s="45" t="s">
        <v>299</v>
      </c>
      <c r="BW549" s="48">
        <v>0</v>
      </c>
    </row>
    <row r="550" spans="1:75" x14ac:dyDescent="0.3">
      <c r="A550" s="45" t="s">
        <v>549</v>
      </c>
      <c r="B550" s="45" t="s">
        <v>1698</v>
      </c>
      <c r="C550" s="45" t="s">
        <v>2353</v>
      </c>
      <c r="D550" s="45" t="s">
        <v>250</v>
      </c>
      <c r="E550" s="45" t="s">
        <v>1</v>
      </c>
      <c r="F550" s="51"/>
      <c r="O550" s="48">
        <v>0</v>
      </c>
      <c r="Y550" s="48">
        <v>116241.39</v>
      </c>
      <c r="AI550" s="48">
        <v>10370585.380000001</v>
      </c>
      <c r="AL550" s="48">
        <v>205314</v>
      </c>
      <c r="AM550" s="45" t="s">
        <v>1</v>
      </c>
      <c r="AN550" s="45" t="s">
        <v>663</v>
      </c>
      <c r="AO550" s="45" t="s">
        <v>1017</v>
      </c>
      <c r="AP550" s="45" t="s">
        <v>1267</v>
      </c>
      <c r="AQ550" s="45" t="s">
        <v>165</v>
      </c>
      <c r="AS550" s="48">
        <v>1966465.91</v>
      </c>
      <c r="AV550" s="48">
        <v>0</v>
      </c>
      <c r="AW550" s="45" t="s">
        <v>1</v>
      </c>
      <c r="AX550" s="45" t="s">
        <v>644</v>
      </c>
      <c r="AY550" s="45" t="s">
        <v>1963</v>
      </c>
      <c r="AZ550" s="45" t="s">
        <v>2358</v>
      </c>
      <c r="BA550" s="45" t="s">
        <v>342</v>
      </c>
      <c r="BC550" s="48">
        <v>169458.34</v>
      </c>
      <c r="BF550" s="48">
        <v>2200</v>
      </c>
      <c r="BG550" s="45" t="s">
        <v>3</v>
      </c>
      <c r="BH550" s="45" t="s">
        <v>644</v>
      </c>
      <c r="BI550" s="45" t="s">
        <v>1967</v>
      </c>
      <c r="BJ550" s="45" t="s">
        <v>2246</v>
      </c>
      <c r="BK550" s="45" t="s">
        <v>343</v>
      </c>
      <c r="BM550" s="48">
        <v>60807.86</v>
      </c>
      <c r="BP550" s="48">
        <v>0</v>
      </c>
      <c r="BQ550" s="45" t="s">
        <v>1</v>
      </c>
      <c r="BR550" s="45" t="s">
        <v>1419</v>
      </c>
      <c r="BS550" s="45" t="s">
        <v>1933</v>
      </c>
      <c r="BT550" s="45" t="s">
        <v>2346</v>
      </c>
      <c r="BU550" s="45" t="s">
        <v>371</v>
      </c>
      <c r="BW550" s="48">
        <v>0</v>
      </c>
    </row>
    <row r="551" spans="1:75" x14ac:dyDescent="0.3">
      <c r="A551" s="45" t="s">
        <v>549</v>
      </c>
      <c r="B551" s="45" t="s">
        <v>2992</v>
      </c>
      <c r="C551" s="45" t="s">
        <v>3067</v>
      </c>
      <c r="D551" s="45" t="s">
        <v>111</v>
      </c>
      <c r="E551" s="45" t="s">
        <v>2</v>
      </c>
      <c r="F551" s="51"/>
      <c r="O551" s="48">
        <v>0</v>
      </c>
      <c r="Y551" s="48">
        <v>297901.65000000002</v>
      </c>
      <c r="AI551" s="48">
        <v>-300004.55</v>
      </c>
      <c r="AL551" s="48">
        <v>259643</v>
      </c>
      <c r="AM551" s="45" t="s">
        <v>2</v>
      </c>
      <c r="AN551" s="45" t="s">
        <v>664</v>
      </c>
      <c r="AO551" s="45" t="s">
        <v>1018</v>
      </c>
      <c r="AP551" s="45" t="s">
        <v>1211</v>
      </c>
      <c r="AQ551" s="45" t="s">
        <v>47</v>
      </c>
      <c r="AS551" s="48">
        <v>0</v>
      </c>
      <c r="AV551" s="48">
        <v>0</v>
      </c>
      <c r="AW551" s="45" t="s">
        <v>2</v>
      </c>
      <c r="AX551" s="45" t="s">
        <v>644</v>
      </c>
      <c r="AY551" s="45" t="s">
        <v>2809</v>
      </c>
      <c r="AZ551" s="45" t="s">
        <v>1193</v>
      </c>
      <c r="BA551" s="45" t="s">
        <v>203</v>
      </c>
      <c r="BC551" s="48">
        <v>0</v>
      </c>
      <c r="BF551" s="48">
        <v>720486</v>
      </c>
      <c r="BG551" s="45" t="s">
        <v>3</v>
      </c>
      <c r="BH551" s="45" t="s">
        <v>644</v>
      </c>
      <c r="BI551" s="45" t="s">
        <v>1968</v>
      </c>
      <c r="BJ551" s="45" t="s">
        <v>2247</v>
      </c>
      <c r="BK551" s="45" t="s">
        <v>125</v>
      </c>
      <c r="BM551" s="48">
        <v>0</v>
      </c>
      <c r="BP551" s="48">
        <v>0</v>
      </c>
      <c r="BQ551" s="45" t="s">
        <v>2</v>
      </c>
      <c r="BR551" s="45" t="s">
        <v>1419</v>
      </c>
      <c r="BS551" s="45" t="s">
        <v>1933</v>
      </c>
      <c r="BT551" s="45" t="s">
        <v>2224</v>
      </c>
      <c r="BU551" s="45" t="s">
        <v>371</v>
      </c>
      <c r="BW551" s="48">
        <v>0</v>
      </c>
    </row>
    <row r="552" spans="1:75" x14ac:dyDescent="0.3">
      <c r="A552" s="45" t="s">
        <v>549</v>
      </c>
      <c r="B552" s="45" t="s">
        <v>1699</v>
      </c>
      <c r="C552" s="45" t="s">
        <v>2149</v>
      </c>
      <c r="D552" s="45" t="s">
        <v>111</v>
      </c>
      <c r="E552" s="45" t="s">
        <v>2</v>
      </c>
      <c r="F552" s="51"/>
      <c r="O552" s="48">
        <v>0</v>
      </c>
      <c r="Y552" s="48">
        <v>13225.78</v>
      </c>
      <c r="AI552" s="48">
        <v>3519296</v>
      </c>
      <c r="AL552" s="48">
        <v>0</v>
      </c>
      <c r="AM552" s="45" t="s">
        <v>2</v>
      </c>
      <c r="AN552" s="45" t="s">
        <v>2656</v>
      </c>
      <c r="AO552" s="45" t="s">
        <v>1019</v>
      </c>
      <c r="AP552" s="45" t="s">
        <v>1098</v>
      </c>
      <c r="AQ552" s="45" t="s">
        <v>175</v>
      </c>
      <c r="AS552" s="48">
        <v>20087.48</v>
      </c>
      <c r="AV552" s="48">
        <v>0</v>
      </c>
      <c r="AW552" s="45" t="s">
        <v>3</v>
      </c>
      <c r="AX552" s="45" t="s">
        <v>644</v>
      </c>
      <c r="AY552" s="45" t="s">
        <v>1966</v>
      </c>
      <c r="AZ552" s="45" t="s">
        <v>2245</v>
      </c>
      <c r="BA552" s="45" t="s">
        <v>203</v>
      </c>
      <c r="BC552" s="48">
        <v>12472.87</v>
      </c>
      <c r="BF552" s="48">
        <v>573077</v>
      </c>
      <c r="BG552" s="45" t="s">
        <v>2</v>
      </c>
      <c r="BH552" s="45" t="s">
        <v>644</v>
      </c>
      <c r="BI552" s="45" t="s">
        <v>1970</v>
      </c>
      <c r="BJ552" s="45" t="s">
        <v>2249</v>
      </c>
      <c r="BK552" s="45" t="s">
        <v>74</v>
      </c>
      <c r="BM552" s="48">
        <v>12988.96</v>
      </c>
      <c r="BP552" s="48">
        <v>8614614.9700000007</v>
      </c>
      <c r="BQ552" s="45" t="s">
        <v>2</v>
      </c>
      <c r="BR552" s="45" t="s">
        <v>2651</v>
      </c>
      <c r="BS552" s="45" t="s">
        <v>1932</v>
      </c>
      <c r="BT552" s="45" t="s">
        <v>2227</v>
      </c>
      <c r="BU552" s="45" t="s">
        <v>275</v>
      </c>
      <c r="BW552" s="48">
        <v>315.11</v>
      </c>
    </row>
    <row r="553" spans="1:75" x14ac:dyDescent="0.3">
      <c r="A553" s="45" t="s">
        <v>549</v>
      </c>
      <c r="B553" s="45" t="s">
        <v>852</v>
      </c>
      <c r="C553" s="45" t="s">
        <v>1129</v>
      </c>
      <c r="D553" s="45" t="s">
        <v>111</v>
      </c>
      <c r="E553" s="45" t="s">
        <v>4</v>
      </c>
      <c r="F553" s="51"/>
      <c r="O553" s="48">
        <v>113531.42</v>
      </c>
      <c r="Y553" s="48">
        <v>105802.68</v>
      </c>
      <c r="AI553" s="48">
        <v>0</v>
      </c>
      <c r="AL553" s="48">
        <v>0</v>
      </c>
      <c r="AM553" s="45" t="s">
        <v>1</v>
      </c>
      <c r="AN553" s="45" t="s">
        <v>509</v>
      </c>
      <c r="AO553" s="45" t="s">
        <v>1023</v>
      </c>
      <c r="AP553" s="45" t="s">
        <v>1240</v>
      </c>
      <c r="AQ553" s="45" t="s">
        <v>175</v>
      </c>
      <c r="AS553" s="48">
        <v>0</v>
      </c>
      <c r="AV553" s="48">
        <v>0</v>
      </c>
      <c r="AW553" s="45" t="s">
        <v>3</v>
      </c>
      <c r="AX553" s="45" t="s">
        <v>644</v>
      </c>
      <c r="AY553" s="45" t="s">
        <v>1967</v>
      </c>
      <c r="AZ553" s="45" t="s">
        <v>2246</v>
      </c>
      <c r="BA553" s="45" t="s">
        <v>343</v>
      </c>
      <c r="BC553" s="48">
        <v>0</v>
      </c>
      <c r="BF553" s="48">
        <v>600000</v>
      </c>
      <c r="BG553" s="45" t="s">
        <v>2</v>
      </c>
      <c r="BH553" s="45" t="s">
        <v>644</v>
      </c>
      <c r="BI553" s="45" t="s">
        <v>1963</v>
      </c>
      <c r="BJ553" s="45" t="s">
        <v>2217</v>
      </c>
      <c r="BK553" s="45" t="s">
        <v>342</v>
      </c>
      <c r="BM553" s="48">
        <v>0</v>
      </c>
      <c r="BP553" s="48">
        <v>1272879.1399999999</v>
      </c>
      <c r="BQ553" s="45" t="s">
        <v>2</v>
      </c>
      <c r="BR553" s="45" t="s">
        <v>1420</v>
      </c>
      <c r="BS553" s="45" t="s">
        <v>1934</v>
      </c>
      <c r="BT553" s="45" t="s">
        <v>2237</v>
      </c>
      <c r="BU553" s="45" t="s">
        <v>300</v>
      </c>
      <c r="BW553" s="48">
        <v>0</v>
      </c>
    </row>
    <row r="554" spans="1:75" x14ac:dyDescent="0.3">
      <c r="A554" s="45" t="s">
        <v>549</v>
      </c>
      <c r="B554" s="45" t="s">
        <v>851</v>
      </c>
      <c r="C554" s="45" t="s">
        <v>1130</v>
      </c>
      <c r="D554" s="45" t="s">
        <v>111</v>
      </c>
      <c r="E554" s="45" t="s">
        <v>4</v>
      </c>
      <c r="F554" s="51"/>
      <c r="O554" s="48">
        <v>-543948.46</v>
      </c>
      <c r="Y554" s="48">
        <v>66838.990000000005</v>
      </c>
      <c r="AI554" s="48">
        <v>243146.17</v>
      </c>
      <c r="AL554" s="48">
        <v>0</v>
      </c>
      <c r="AM554" s="45" t="s">
        <v>2</v>
      </c>
      <c r="AN554" s="45" t="s">
        <v>1453</v>
      </c>
      <c r="AO554" s="45" t="s">
        <v>1025</v>
      </c>
      <c r="AP554" s="45" t="s">
        <v>1215</v>
      </c>
      <c r="AQ554" s="45" t="s">
        <v>165</v>
      </c>
      <c r="AS554" s="48">
        <v>59128.94</v>
      </c>
      <c r="AV554" s="48">
        <v>0</v>
      </c>
      <c r="AW554" s="45" t="s">
        <v>2</v>
      </c>
      <c r="AX554" s="45" t="s">
        <v>644</v>
      </c>
      <c r="AY554" s="45" t="s">
        <v>1970</v>
      </c>
      <c r="AZ554" s="45" t="s">
        <v>2249</v>
      </c>
      <c r="BA554" s="45" t="s">
        <v>74</v>
      </c>
      <c r="BC554" s="48">
        <v>0</v>
      </c>
      <c r="BF554" s="48">
        <v>500000</v>
      </c>
      <c r="BG554" s="45" t="s">
        <v>2</v>
      </c>
      <c r="BH554" s="45" t="s">
        <v>644</v>
      </c>
      <c r="BI554" s="45" t="s">
        <v>1973</v>
      </c>
      <c r="BJ554" s="45" t="s">
        <v>2252</v>
      </c>
      <c r="BK554" s="45" t="s">
        <v>340</v>
      </c>
      <c r="BM554" s="48">
        <v>0</v>
      </c>
      <c r="BP554" s="48">
        <v>4230777.71</v>
      </c>
      <c r="BQ554" s="45" t="s">
        <v>1</v>
      </c>
      <c r="BR554" s="45" t="s">
        <v>633</v>
      </c>
      <c r="BS554" s="45" t="s">
        <v>975</v>
      </c>
      <c r="BT554" s="45" t="s">
        <v>2408</v>
      </c>
      <c r="BU554" s="45" t="s">
        <v>186</v>
      </c>
      <c r="BW554" s="48">
        <v>0</v>
      </c>
    </row>
    <row r="555" spans="1:75" x14ac:dyDescent="0.3">
      <c r="A555" s="45" t="s">
        <v>2631</v>
      </c>
      <c r="B555" s="45" t="s">
        <v>853</v>
      </c>
      <c r="C555" s="45" t="s">
        <v>1250</v>
      </c>
      <c r="D555" s="45" t="s">
        <v>112</v>
      </c>
      <c r="E555" s="45" t="s">
        <v>1</v>
      </c>
      <c r="F555" s="51"/>
      <c r="O555" s="48">
        <v>0</v>
      </c>
      <c r="Y555" s="48">
        <v>0</v>
      </c>
      <c r="AI555" s="48">
        <v>0</v>
      </c>
      <c r="AL555" s="48">
        <v>0</v>
      </c>
      <c r="AM555" s="45" t="s">
        <v>2</v>
      </c>
      <c r="AN555" s="45" t="s">
        <v>1453</v>
      </c>
      <c r="AO555" s="45" t="s">
        <v>1026</v>
      </c>
      <c r="AP555" s="45" t="s">
        <v>1215</v>
      </c>
      <c r="AQ555" s="45" t="s">
        <v>203</v>
      </c>
      <c r="AS555" s="48">
        <v>0</v>
      </c>
      <c r="AV555" s="48">
        <v>0</v>
      </c>
      <c r="AW555" s="45" t="s">
        <v>2</v>
      </c>
      <c r="AX555" s="45" t="s">
        <v>644</v>
      </c>
      <c r="AY555" s="45" t="s">
        <v>2808</v>
      </c>
      <c r="AZ555" s="45" t="s">
        <v>2827</v>
      </c>
      <c r="BA555" s="45" t="s">
        <v>302</v>
      </c>
      <c r="BC555" s="48">
        <v>0</v>
      </c>
      <c r="BF555" s="48">
        <v>700000</v>
      </c>
      <c r="BG555" s="45" t="s">
        <v>2</v>
      </c>
      <c r="BH555" s="45" t="s">
        <v>644</v>
      </c>
      <c r="BI555" s="45" t="s">
        <v>1978</v>
      </c>
      <c r="BJ555" s="45" t="s">
        <v>2252</v>
      </c>
      <c r="BK555" s="45" t="s">
        <v>346</v>
      </c>
      <c r="BM555" s="48">
        <v>0</v>
      </c>
      <c r="BP555" s="48">
        <v>819358.07</v>
      </c>
      <c r="BQ555" s="45" t="s">
        <v>2</v>
      </c>
      <c r="BR555" s="45" t="s">
        <v>633</v>
      </c>
      <c r="BS555" s="45" t="s">
        <v>1938</v>
      </c>
      <c r="BT555" s="45" t="s">
        <v>2224</v>
      </c>
      <c r="BU555" s="45" t="s">
        <v>301</v>
      </c>
      <c r="BW555" s="48">
        <v>0</v>
      </c>
    </row>
    <row r="556" spans="1:75" x14ac:dyDescent="0.3">
      <c r="A556" s="45" t="s">
        <v>2631</v>
      </c>
      <c r="B556" s="45" t="s">
        <v>854</v>
      </c>
      <c r="C556" s="45" t="s">
        <v>1251</v>
      </c>
      <c r="D556" s="45" t="s">
        <v>112</v>
      </c>
      <c r="E556" s="45" t="s">
        <v>1</v>
      </c>
      <c r="F556" s="51"/>
      <c r="O556" s="48">
        <v>3877443.61</v>
      </c>
      <c r="Y556" s="48">
        <v>165276.64000000001</v>
      </c>
      <c r="AI556" s="48">
        <v>40807.449999999997</v>
      </c>
      <c r="AL556" s="48">
        <v>77000000</v>
      </c>
      <c r="AM556" s="45" t="s">
        <v>2</v>
      </c>
      <c r="AN556" s="45" t="s">
        <v>670</v>
      </c>
      <c r="AO556" s="45" t="s">
        <v>1027</v>
      </c>
      <c r="AP556" s="45" t="s">
        <v>1216</v>
      </c>
      <c r="AQ556" s="45" t="s">
        <v>204</v>
      </c>
      <c r="AS556" s="48">
        <v>0</v>
      </c>
      <c r="AV556" s="48">
        <v>0</v>
      </c>
      <c r="AW556" s="45" t="s">
        <v>3</v>
      </c>
      <c r="AX556" s="45" t="s">
        <v>1445</v>
      </c>
      <c r="AY556" s="45" t="s">
        <v>1980</v>
      </c>
      <c r="AZ556" s="45" t="s">
        <v>2253</v>
      </c>
      <c r="BA556" s="45" t="s">
        <v>203</v>
      </c>
      <c r="BC556" s="48">
        <v>0</v>
      </c>
      <c r="BF556" s="48">
        <v>0</v>
      </c>
      <c r="BG556" s="45" t="s">
        <v>2</v>
      </c>
      <c r="BH556" s="45" t="s">
        <v>644</v>
      </c>
      <c r="BI556" s="45" t="s">
        <v>1975</v>
      </c>
      <c r="BJ556" s="45" t="s">
        <v>1052</v>
      </c>
      <c r="BK556" s="45" t="s">
        <v>74</v>
      </c>
      <c r="BM556" s="48">
        <v>0</v>
      </c>
      <c r="BP556" s="48">
        <v>0</v>
      </c>
      <c r="BQ556" s="45" t="s">
        <v>2</v>
      </c>
      <c r="BR556" s="45" t="s">
        <v>633</v>
      </c>
      <c r="BS556" s="45" t="s">
        <v>975</v>
      </c>
      <c r="BT556" s="45" t="s">
        <v>2224</v>
      </c>
      <c r="BU556" s="45" t="s">
        <v>186</v>
      </c>
      <c r="BW556" s="48">
        <v>0</v>
      </c>
    </row>
    <row r="557" spans="1:75" x14ac:dyDescent="0.3">
      <c r="A557" s="45" t="s">
        <v>2631</v>
      </c>
      <c r="B557" s="45" t="s">
        <v>855</v>
      </c>
      <c r="C557" s="45" t="s">
        <v>1252</v>
      </c>
      <c r="D557" s="45" t="s">
        <v>112</v>
      </c>
      <c r="E557" s="45" t="s">
        <v>1</v>
      </c>
      <c r="F557" s="51"/>
      <c r="O557" s="48">
        <v>38845.9</v>
      </c>
      <c r="Y557" s="48">
        <v>0</v>
      </c>
      <c r="AI557" s="48">
        <v>0</v>
      </c>
      <c r="AL557" s="48">
        <v>700000</v>
      </c>
      <c r="AM557" s="45" t="s">
        <v>4</v>
      </c>
      <c r="AN557" s="45" t="s">
        <v>670</v>
      </c>
      <c r="AO557" s="45" t="s">
        <v>2046</v>
      </c>
      <c r="AP557" s="45" t="s">
        <v>2309</v>
      </c>
      <c r="AQ557" s="45" t="s">
        <v>285</v>
      </c>
      <c r="AS557" s="48">
        <v>0</v>
      </c>
      <c r="AV557" s="48">
        <v>170590</v>
      </c>
      <c r="AW557" s="45" t="s">
        <v>2</v>
      </c>
      <c r="AX557" s="45" t="s">
        <v>645</v>
      </c>
      <c r="AY557" s="45" t="s">
        <v>993</v>
      </c>
      <c r="AZ557" s="45" t="s">
        <v>1194</v>
      </c>
      <c r="BA557" s="45" t="s">
        <v>86</v>
      </c>
      <c r="BC557" s="48">
        <v>0</v>
      </c>
      <c r="BF557" s="48">
        <v>0</v>
      </c>
      <c r="BG557" s="45" t="s">
        <v>1</v>
      </c>
      <c r="BH557" s="45" t="s">
        <v>644</v>
      </c>
      <c r="BI557" s="45" t="s">
        <v>2894</v>
      </c>
      <c r="BJ557" s="45" t="s">
        <v>145</v>
      </c>
      <c r="BK557" s="45" t="s">
        <v>145</v>
      </c>
      <c r="BM557" s="48">
        <v>0</v>
      </c>
      <c r="BP557" s="48">
        <v>0</v>
      </c>
      <c r="BQ557" s="45" t="s">
        <v>1</v>
      </c>
      <c r="BR557" s="45" t="s">
        <v>633</v>
      </c>
      <c r="BS557" s="45" t="s">
        <v>1935</v>
      </c>
      <c r="BT557" s="45" t="s">
        <v>1263</v>
      </c>
      <c r="BU557" s="45" t="s">
        <v>186</v>
      </c>
      <c r="BW557" s="48">
        <v>0</v>
      </c>
    </row>
    <row r="558" spans="1:75" x14ac:dyDescent="0.3">
      <c r="A558" s="45" t="s">
        <v>2631</v>
      </c>
      <c r="B558" s="45" t="s">
        <v>854</v>
      </c>
      <c r="C558" s="45" t="s">
        <v>2472</v>
      </c>
      <c r="D558" s="45" t="s">
        <v>112</v>
      </c>
      <c r="E558" s="45" t="s">
        <v>1</v>
      </c>
      <c r="F558" s="51"/>
      <c r="O558" s="48">
        <v>0</v>
      </c>
      <c r="Y558" s="48">
        <v>0</v>
      </c>
      <c r="AI558" s="48">
        <v>121482.8</v>
      </c>
      <c r="AL558" s="48">
        <v>0</v>
      </c>
      <c r="AM558" s="45" t="s">
        <v>2</v>
      </c>
      <c r="AN558" s="45" t="s">
        <v>670</v>
      </c>
      <c r="AO558" s="45" t="s">
        <v>1028</v>
      </c>
      <c r="AP558" s="45" t="s">
        <v>1217</v>
      </c>
      <c r="AQ558" s="45" t="s">
        <v>8</v>
      </c>
      <c r="AS558" s="48">
        <v>0</v>
      </c>
      <c r="AV558" s="48">
        <v>0</v>
      </c>
      <c r="AW558" s="45" t="s">
        <v>2</v>
      </c>
      <c r="AX558" s="45" t="s">
        <v>2519</v>
      </c>
      <c r="AY558" s="45" t="s">
        <v>2588</v>
      </c>
      <c r="AZ558" s="45" t="s">
        <v>1195</v>
      </c>
      <c r="BA558" s="45" t="s">
        <v>125</v>
      </c>
      <c r="BC558" s="48">
        <v>0</v>
      </c>
      <c r="BF558" s="48">
        <v>0</v>
      </c>
      <c r="BG558" s="45" t="s">
        <v>3</v>
      </c>
      <c r="BH558" s="45" t="s">
        <v>1445</v>
      </c>
      <c r="BI558" s="45" t="s">
        <v>1980</v>
      </c>
      <c r="BJ558" s="45" t="s">
        <v>2253</v>
      </c>
      <c r="BK558" s="45" t="s">
        <v>203</v>
      </c>
      <c r="BM558" s="48">
        <v>0</v>
      </c>
      <c r="BP558" s="48">
        <v>0</v>
      </c>
      <c r="BQ558" s="45" t="s">
        <v>2</v>
      </c>
      <c r="BR558" s="45" t="s">
        <v>633</v>
      </c>
      <c r="BS558" s="45" t="s">
        <v>1937</v>
      </c>
      <c r="BT558" s="45" t="s">
        <v>2238</v>
      </c>
      <c r="BU558" s="45" t="s">
        <v>186</v>
      </c>
      <c r="BW558" s="48">
        <v>0</v>
      </c>
    </row>
    <row r="559" spans="1:75" x14ac:dyDescent="0.3">
      <c r="A559" s="45" t="s">
        <v>2631</v>
      </c>
      <c r="B559" s="45" t="s">
        <v>853</v>
      </c>
      <c r="C559" s="45" t="s">
        <v>1131</v>
      </c>
      <c r="D559" s="45" t="s">
        <v>112</v>
      </c>
      <c r="E559" s="45" t="s">
        <v>2</v>
      </c>
      <c r="F559" s="51"/>
      <c r="O559" s="48">
        <v>1736090.68</v>
      </c>
      <c r="Y559" s="48">
        <v>1345881.32</v>
      </c>
      <c r="AI559" s="48">
        <v>307909.18</v>
      </c>
      <c r="AL559" s="48">
        <v>1000000</v>
      </c>
      <c r="AM559" s="45" t="s">
        <v>2</v>
      </c>
      <c r="AN559" s="45" t="s">
        <v>672</v>
      </c>
      <c r="AO559" s="45" t="s">
        <v>1029</v>
      </c>
      <c r="AP559" s="45" t="s">
        <v>1218</v>
      </c>
      <c r="AQ559" s="45" t="s">
        <v>205</v>
      </c>
      <c r="AS559" s="48">
        <v>17723.2</v>
      </c>
      <c r="AV559" s="48">
        <v>0</v>
      </c>
      <c r="AW559" s="45" t="s">
        <v>2</v>
      </c>
      <c r="AX559" s="45" t="s">
        <v>2519</v>
      </c>
      <c r="AY559" s="45" t="s">
        <v>994</v>
      </c>
      <c r="AZ559" s="45" t="s">
        <v>1195</v>
      </c>
      <c r="BA559" s="45" t="s">
        <v>74</v>
      </c>
      <c r="BC559" s="48">
        <v>0</v>
      </c>
      <c r="BF559" s="48">
        <v>170590</v>
      </c>
      <c r="BG559" s="45" t="s">
        <v>2</v>
      </c>
      <c r="BH559" s="45" t="s">
        <v>645</v>
      </c>
      <c r="BI559" s="45" t="s">
        <v>993</v>
      </c>
      <c r="BJ559" s="45" t="s">
        <v>1194</v>
      </c>
      <c r="BK559" s="45" t="s">
        <v>86</v>
      </c>
      <c r="BM559" s="48">
        <v>0</v>
      </c>
      <c r="BP559" s="48">
        <v>34896004</v>
      </c>
      <c r="BQ559" s="45" t="s">
        <v>1</v>
      </c>
      <c r="BR559" s="45" t="s">
        <v>633</v>
      </c>
      <c r="BS559" s="45" t="s">
        <v>975</v>
      </c>
      <c r="BT559" s="45" t="s">
        <v>2088</v>
      </c>
      <c r="BU559" s="45" t="s">
        <v>145</v>
      </c>
      <c r="BW559" s="48">
        <v>0</v>
      </c>
    </row>
    <row r="560" spans="1:75" x14ac:dyDescent="0.3">
      <c r="A560" s="45" t="s">
        <v>551</v>
      </c>
      <c r="B560" s="45" t="s">
        <v>856</v>
      </c>
      <c r="C560" s="45" t="s">
        <v>1132</v>
      </c>
      <c r="D560" s="45" t="s">
        <v>113</v>
      </c>
      <c r="E560" s="45" t="s">
        <v>4</v>
      </c>
      <c r="F560" s="51"/>
      <c r="O560" s="48">
        <v>1169303.95</v>
      </c>
      <c r="Y560" s="48">
        <v>61351.33</v>
      </c>
      <c r="AI560" s="48">
        <v>50379.92</v>
      </c>
      <c r="AL560" s="48">
        <v>25000000</v>
      </c>
      <c r="AM560" s="45" t="s">
        <v>1</v>
      </c>
      <c r="AN560" s="45" t="s">
        <v>1459</v>
      </c>
      <c r="AO560" s="45" t="s">
        <v>2058</v>
      </c>
      <c r="AP560" s="45" t="s">
        <v>2416</v>
      </c>
      <c r="AQ560" s="45" t="s">
        <v>303</v>
      </c>
      <c r="AS560" s="48">
        <v>7256.85</v>
      </c>
      <c r="AV560" s="48">
        <v>0</v>
      </c>
      <c r="AW560" s="45" t="s">
        <v>2</v>
      </c>
      <c r="AX560" s="45" t="s">
        <v>2519</v>
      </c>
      <c r="AY560" s="45" t="s">
        <v>2589</v>
      </c>
      <c r="AZ560" s="45" t="s">
        <v>1195</v>
      </c>
      <c r="BA560" s="45" t="s">
        <v>86</v>
      </c>
      <c r="BC560" s="48">
        <v>0</v>
      </c>
      <c r="BF560" s="48">
        <v>40000000</v>
      </c>
      <c r="BG560" s="45" t="s">
        <v>4</v>
      </c>
      <c r="BH560" s="45" t="s">
        <v>2845</v>
      </c>
      <c r="BI560" s="45" t="s">
        <v>2845</v>
      </c>
      <c r="BJ560" s="45" t="s">
        <v>145</v>
      </c>
      <c r="BK560" s="45" t="s">
        <v>145</v>
      </c>
      <c r="BM560" s="48">
        <v>0</v>
      </c>
      <c r="BP560" s="48">
        <v>0</v>
      </c>
      <c r="BQ560" s="45" t="s">
        <v>1</v>
      </c>
      <c r="BR560" s="45" t="s">
        <v>1421</v>
      </c>
      <c r="BS560" s="45" t="s">
        <v>1940</v>
      </c>
      <c r="BT560" s="45" t="s">
        <v>2363</v>
      </c>
      <c r="BU560" s="45" t="s">
        <v>276</v>
      </c>
      <c r="BW560" s="48">
        <v>0</v>
      </c>
    </row>
    <row r="561" spans="1:75" x14ac:dyDescent="0.3">
      <c r="A561" s="45" t="s">
        <v>553</v>
      </c>
      <c r="B561" s="45" t="s">
        <v>858</v>
      </c>
      <c r="C561" s="45" t="s">
        <v>1134</v>
      </c>
      <c r="D561" s="45" t="s">
        <v>115</v>
      </c>
      <c r="E561" s="45" t="s">
        <v>2</v>
      </c>
      <c r="F561" s="51"/>
      <c r="O561" s="48">
        <v>0</v>
      </c>
      <c r="Y561" s="48">
        <v>0</v>
      </c>
      <c r="AI561" s="48">
        <v>0</v>
      </c>
      <c r="AL561" s="48">
        <v>9588533</v>
      </c>
      <c r="AM561" s="45" t="s">
        <v>2</v>
      </c>
      <c r="AN561" s="45" t="s">
        <v>674</v>
      </c>
      <c r="AO561" s="45" t="s">
        <v>1031</v>
      </c>
      <c r="AP561" s="45" t="s">
        <v>1220</v>
      </c>
      <c r="AQ561" s="45" t="s">
        <v>207</v>
      </c>
      <c r="AS561" s="48">
        <v>0</v>
      </c>
      <c r="AV561" s="48">
        <v>1250000</v>
      </c>
      <c r="AW561" s="45" t="s">
        <v>1</v>
      </c>
      <c r="AX561" s="45" t="s">
        <v>2719</v>
      </c>
      <c r="AY561" s="45" t="s">
        <v>1981</v>
      </c>
      <c r="AZ561" s="45" t="s">
        <v>2358</v>
      </c>
      <c r="BA561" s="45" t="s">
        <v>344</v>
      </c>
      <c r="BC561" s="48">
        <v>0</v>
      </c>
      <c r="BF561" s="48">
        <v>0</v>
      </c>
      <c r="BG561" s="45" t="s">
        <v>1</v>
      </c>
      <c r="BH561" s="45" t="s">
        <v>2719</v>
      </c>
      <c r="BI561" s="45" t="s">
        <v>1981</v>
      </c>
      <c r="BJ561" s="45" t="s">
        <v>2358</v>
      </c>
      <c r="BK561" s="45" t="s">
        <v>344</v>
      </c>
      <c r="BM561" s="48">
        <v>0</v>
      </c>
      <c r="BP561" s="48">
        <v>318681.99</v>
      </c>
      <c r="BQ561" s="45" t="s">
        <v>2</v>
      </c>
      <c r="BR561" s="45" t="s">
        <v>1422</v>
      </c>
      <c r="BS561" s="45" t="s">
        <v>976</v>
      </c>
      <c r="BT561" s="45" t="s">
        <v>1188</v>
      </c>
      <c r="BU561" s="45" t="s">
        <v>157</v>
      </c>
      <c r="BW561" s="48">
        <v>0</v>
      </c>
    </row>
    <row r="562" spans="1:75" x14ac:dyDescent="0.3">
      <c r="A562" s="45" t="s">
        <v>554</v>
      </c>
      <c r="B562" s="45" t="s">
        <v>859</v>
      </c>
      <c r="C562" s="45" t="s">
        <v>2382</v>
      </c>
      <c r="D562" s="45" t="s">
        <v>102</v>
      </c>
      <c r="E562" s="45" t="s">
        <v>1</v>
      </c>
      <c r="F562" s="51"/>
      <c r="O562" s="48">
        <v>1004728.45</v>
      </c>
      <c r="Y562" s="48">
        <v>329444.55</v>
      </c>
      <c r="AI562" s="48">
        <v>3896367.57</v>
      </c>
      <c r="AL562" s="48">
        <v>3434877</v>
      </c>
      <c r="AM562" s="45" t="s">
        <v>2</v>
      </c>
      <c r="AN562" s="45" t="s">
        <v>674</v>
      </c>
      <c r="AO562" s="45" t="s">
        <v>1032</v>
      </c>
      <c r="AP562" s="45" t="s">
        <v>1220</v>
      </c>
      <c r="AQ562" s="45" t="s">
        <v>208</v>
      </c>
      <c r="AS562" s="48">
        <v>11220881.6</v>
      </c>
      <c r="AV562" s="48">
        <v>719092</v>
      </c>
      <c r="AW562" s="45" t="s">
        <v>2</v>
      </c>
      <c r="AX562" s="45" t="s">
        <v>2719</v>
      </c>
      <c r="AY562" s="45" t="s">
        <v>1981</v>
      </c>
      <c r="AZ562" s="45" t="s">
        <v>2254</v>
      </c>
      <c r="BA562" s="45" t="s">
        <v>281</v>
      </c>
      <c r="BC562" s="48">
        <v>2781747.19</v>
      </c>
      <c r="BF562" s="48">
        <v>397830</v>
      </c>
      <c r="BG562" s="45" t="s">
        <v>2</v>
      </c>
      <c r="BH562" s="45" t="s">
        <v>2719</v>
      </c>
      <c r="BI562" s="45" t="s">
        <v>1981</v>
      </c>
      <c r="BJ562" s="45" t="s">
        <v>2254</v>
      </c>
      <c r="BK562" s="45" t="s">
        <v>281</v>
      </c>
      <c r="BM562" s="48">
        <v>626003.18999999994</v>
      </c>
      <c r="BP562" s="48">
        <v>0</v>
      </c>
      <c r="BQ562" s="45" t="s">
        <v>2</v>
      </c>
      <c r="BR562" s="45" t="s">
        <v>1422</v>
      </c>
      <c r="BS562" s="45" t="s">
        <v>977</v>
      </c>
      <c r="BT562" s="45" t="s">
        <v>1157</v>
      </c>
      <c r="BU562" s="45" t="s">
        <v>187</v>
      </c>
      <c r="BW562" s="48">
        <v>1486444.59</v>
      </c>
    </row>
    <row r="563" spans="1:75" x14ac:dyDescent="0.3">
      <c r="A563" s="45" t="s">
        <v>554</v>
      </c>
      <c r="B563" s="45" t="s">
        <v>859</v>
      </c>
      <c r="C563" s="45" t="s">
        <v>1135</v>
      </c>
      <c r="D563" s="45" t="s">
        <v>102</v>
      </c>
      <c r="E563" s="45" t="s">
        <v>2</v>
      </c>
      <c r="F563" s="51"/>
      <c r="O563" s="48">
        <v>0</v>
      </c>
      <c r="Y563" s="48">
        <v>0</v>
      </c>
      <c r="AI563" s="48">
        <v>0</v>
      </c>
      <c r="AL563" s="48">
        <v>0</v>
      </c>
      <c r="AM563" s="45" t="s">
        <v>2</v>
      </c>
      <c r="AN563" s="45" t="s">
        <v>674</v>
      </c>
      <c r="AO563" s="45" t="s">
        <v>1033</v>
      </c>
      <c r="AP563" s="45" t="s">
        <v>1221</v>
      </c>
      <c r="AQ563" s="45" t="s">
        <v>207</v>
      </c>
      <c r="AS563" s="48">
        <v>0</v>
      </c>
      <c r="AV563" s="48">
        <v>133005</v>
      </c>
      <c r="AW563" s="45" t="s">
        <v>2</v>
      </c>
      <c r="AX563" s="45" t="s">
        <v>2719</v>
      </c>
      <c r="AY563" s="45" t="s">
        <v>1982</v>
      </c>
      <c r="AZ563" s="45" t="s">
        <v>2254</v>
      </c>
      <c r="BA563" s="45" t="s">
        <v>282</v>
      </c>
      <c r="BC563" s="48">
        <v>0</v>
      </c>
      <c r="BF563" s="48">
        <v>59595</v>
      </c>
      <c r="BG563" s="45" t="s">
        <v>2</v>
      </c>
      <c r="BH563" s="45" t="s">
        <v>2719</v>
      </c>
      <c r="BI563" s="45" t="s">
        <v>1982</v>
      </c>
      <c r="BJ563" s="45" t="s">
        <v>2254</v>
      </c>
      <c r="BK563" s="45" t="s">
        <v>282</v>
      </c>
      <c r="BM563" s="48">
        <v>0</v>
      </c>
      <c r="BP563" s="48">
        <v>79766.320000000007</v>
      </c>
      <c r="BQ563" s="45" t="s">
        <v>3</v>
      </c>
      <c r="BR563" s="45" t="s">
        <v>2844</v>
      </c>
      <c r="BS563" s="45" t="s">
        <v>1943</v>
      </c>
      <c r="BT563" s="45" t="s">
        <v>2239</v>
      </c>
      <c r="BU563" s="45" t="s">
        <v>372</v>
      </c>
      <c r="BW563" s="48">
        <v>0</v>
      </c>
    </row>
    <row r="564" spans="1:75" x14ac:dyDescent="0.3">
      <c r="A564" s="45" t="s">
        <v>1347</v>
      </c>
      <c r="B564" s="45" t="s">
        <v>1700</v>
      </c>
      <c r="C564" s="45" t="s">
        <v>2084</v>
      </c>
      <c r="D564" s="45" t="s">
        <v>145</v>
      </c>
      <c r="E564" s="45" t="s">
        <v>1</v>
      </c>
      <c r="F564" s="51"/>
      <c r="O564" s="48">
        <v>0</v>
      </c>
      <c r="Y564" s="48">
        <v>0</v>
      </c>
      <c r="AI564" s="48">
        <v>0</v>
      </c>
      <c r="AL564" s="48">
        <v>36200000</v>
      </c>
      <c r="AM564" s="45" t="s">
        <v>4</v>
      </c>
      <c r="AN564" s="45" t="s">
        <v>1460</v>
      </c>
      <c r="AO564" s="45" t="s">
        <v>2065</v>
      </c>
      <c r="AP564" s="45" t="s">
        <v>2325</v>
      </c>
      <c r="AQ564" s="45" t="s">
        <v>304</v>
      </c>
      <c r="AS564" s="48">
        <v>0</v>
      </c>
      <c r="AV564" s="48">
        <v>-1089466</v>
      </c>
      <c r="AW564" s="45" t="s">
        <v>1</v>
      </c>
      <c r="AX564" s="45" t="s">
        <v>2719</v>
      </c>
      <c r="AY564" s="45" t="s">
        <v>2810</v>
      </c>
      <c r="AZ564" s="45" t="s">
        <v>145</v>
      </c>
      <c r="BA564" s="45" t="s">
        <v>145</v>
      </c>
      <c r="BC564" s="48">
        <v>0</v>
      </c>
      <c r="BF564" s="48">
        <v>51666666.666666664</v>
      </c>
      <c r="BG564" s="45" t="s">
        <v>4</v>
      </c>
      <c r="BH564" s="45" t="s">
        <v>2846</v>
      </c>
      <c r="BI564" s="45" t="s">
        <v>2895</v>
      </c>
      <c r="BJ564" s="45" t="s">
        <v>145</v>
      </c>
      <c r="BK564" s="45" t="s">
        <v>145</v>
      </c>
      <c r="BM564" s="48">
        <v>0</v>
      </c>
      <c r="BP564" s="48">
        <v>0</v>
      </c>
      <c r="BQ564" s="45" t="s">
        <v>1</v>
      </c>
      <c r="BR564" s="45" t="s">
        <v>2844</v>
      </c>
      <c r="BS564" s="45" t="s">
        <v>979</v>
      </c>
      <c r="BT564" s="45" t="s">
        <v>1237</v>
      </c>
      <c r="BU564" s="45" t="s">
        <v>188</v>
      </c>
      <c r="BW564" s="48">
        <v>0</v>
      </c>
    </row>
    <row r="565" spans="1:75" x14ac:dyDescent="0.3">
      <c r="A565" s="45" t="s">
        <v>1347</v>
      </c>
      <c r="B565" s="45" t="s">
        <v>857</v>
      </c>
      <c r="C565" s="45" t="s">
        <v>1133</v>
      </c>
      <c r="D565" s="45" t="s">
        <v>114</v>
      </c>
      <c r="E565" s="45" t="s">
        <v>2</v>
      </c>
      <c r="F565" s="51"/>
      <c r="O565" s="48">
        <v>58757.06</v>
      </c>
      <c r="Y565" s="48">
        <v>10784.3</v>
      </c>
      <c r="AI565" s="48">
        <v>2347.54</v>
      </c>
      <c r="AL565" s="48">
        <v>371003</v>
      </c>
      <c r="AM565" s="45" t="s">
        <v>2</v>
      </c>
      <c r="AN565" s="45" t="s">
        <v>675</v>
      </c>
      <c r="AO565" s="45" t="s">
        <v>1034</v>
      </c>
      <c r="AP565" s="45" t="s">
        <v>1222</v>
      </c>
      <c r="AQ565" s="45" t="s">
        <v>209</v>
      </c>
      <c r="AS565" s="48">
        <v>1168.72</v>
      </c>
      <c r="AV565" s="48">
        <v>165000</v>
      </c>
      <c r="AW565" s="45" t="s">
        <v>2</v>
      </c>
      <c r="AX565" s="45" t="s">
        <v>648</v>
      </c>
      <c r="AY565" s="45" t="s">
        <v>996</v>
      </c>
      <c r="AZ565" s="45" t="s">
        <v>1161</v>
      </c>
      <c r="BA565" s="45" t="s">
        <v>197</v>
      </c>
      <c r="BC565" s="48">
        <v>0</v>
      </c>
      <c r="BF565" s="48">
        <v>103333333.33333333</v>
      </c>
      <c r="BG565" s="45" t="s">
        <v>4</v>
      </c>
      <c r="BH565" s="45" t="s">
        <v>2847</v>
      </c>
      <c r="BI565" s="45" t="s">
        <v>2896</v>
      </c>
      <c r="BJ565" s="45" t="s">
        <v>145</v>
      </c>
      <c r="BK565" s="45" t="s">
        <v>145</v>
      </c>
      <c r="BM565" s="48">
        <v>0</v>
      </c>
      <c r="BP565" s="48">
        <v>0</v>
      </c>
      <c r="BQ565" s="45" t="s">
        <v>2</v>
      </c>
      <c r="BR565" s="45" t="s">
        <v>2844</v>
      </c>
      <c r="BS565" s="45" t="s">
        <v>978</v>
      </c>
      <c r="BT565" s="45" t="s">
        <v>1189</v>
      </c>
      <c r="BU565" s="45" t="s">
        <v>188</v>
      </c>
      <c r="BW565" s="48">
        <v>0</v>
      </c>
    </row>
    <row r="566" spans="1:75" x14ac:dyDescent="0.3">
      <c r="A566" s="45" t="s">
        <v>1347</v>
      </c>
      <c r="B566" s="45" t="s">
        <v>1701</v>
      </c>
      <c r="C566" s="45" t="s">
        <v>1127</v>
      </c>
      <c r="D566" s="45" t="s">
        <v>360</v>
      </c>
      <c r="E566" s="45" t="s">
        <v>2</v>
      </c>
      <c r="F566" s="51"/>
      <c r="O566" s="48">
        <v>0</v>
      </c>
      <c r="Y566" s="48">
        <v>0</v>
      </c>
      <c r="AI566" s="48">
        <v>0</v>
      </c>
      <c r="AL566" s="48">
        <v>2069398</v>
      </c>
      <c r="AM566" s="45" t="s">
        <v>2</v>
      </c>
      <c r="AN566" s="45" t="s">
        <v>676</v>
      </c>
      <c r="AO566" s="45" t="s">
        <v>1035</v>
      </c>
      <c r="AP566" s="45" t="s">
        <v>1223</v>
      </c>
      <c r="AQ566" s="45" t="s">
        <v>210</v>
      </c>
      <c r="AS566" s="48">
        <v>197964.25</v>
      </c>
      <c r="AV566" s="48">
        <v>1000000</v>
      </c>
      <c r="AW566" s="45" t="s">
        <v>1</v>
      </c>
      <c r="AX566" s="45" t="s">
        <v>1436</v>
      </c>
      <c r="AY566" s="45" t="s">
        <v>1983</v>
      </c>
      <c r="AZ566" s="45" t="s">
        <v>2095</v>
      </c>
      <c r="BA566" s="45" t="s">
        <v>145</v>
      </c>
      <c r="BC566" s="48">
        <v>525511.71</v>
      </c>
      <c r="BF566" s="48">
        <v>165000</v>
      </c>
      <c r="BG566" s="45" t="s">
        <v>2</v>
      </c>
      <c r="BH566" s="45" t="s">
        <v>648</v>
      </c>
      <c r="BI566" s="45" t="s">
        <v>996</v>
      </c>
      <c r="BJ566" s="45" t="s">
        <v>1161</v>
      </c>
      <c r="BK566" s="45" t="s">
        <v>197</v>
      </c>
      <c r="BM566" s="48">
        <v>2881889.42</v>
      </c>
      <c r="BP566" s="48">
        <v>2822369</v>
      </c>
      <c r="BQ566" s="45" t="s">
        <v>1</v>
      </c>
      <c r="BR566" s="45" t="s">
        <v>2844</v>
      </c>
      <c r="BS566" s="45" t="s">
        <v>1941</v>
      </c>
      <c r="BT566" s="45" t="s">
        <v>2088</v>
      </c>
      <c r="BU566" s="45" t="s">
        <v>145</v>
      </c>
      <c r="BW566" s="48">
        <v>1301530.22</v>
      </c>
    </row>
    <row r="567" spans="1:75" x14ac:dyDescent="0.3">
      <c r="A567" s="45" t="s">
        <v>555</v>
      </c>
      <c r="B567" s="45" t="s">
        <v>1702</v>
      </c>
      <c r="C567" s="45" t="s">
        <v>2346</v>
      </c>
      <c r="D567" s="45" t="s">
        <v>324</v>
      </c>
      <c r="E567" s="45" t="s">
        <v>1</v>
      </c>
      <c r="F567" s="51"/>
      <c r="O567" s="48">
        <v>0</v>
      </c>
      <c r="Y567" s="48">
        <v>0</v>
      </c>
      <c r="AI567" s="48">
        <v>0</v>
      </c>
      <c r="AL567" s="48">
        <v>9800000</v>
      </c>
      <c r="AM567" s="45" t="s">
        <v>1</v>
      </c>
      <c r="AN567" s="45" t="s">
        <v>2657</v>
      </c>
      <c r="AO567" s="45" t="s">
        <v>2657</v>
      </c>
      <c r="AP567" s="45" t="s">
        <v>145</v>
      </c>
      <c r="AQ567" s="45" t="s">
        <v>145</v>
      </c>
      <c r="AS567" s="48">
        <v>0</v>
      </c>
      <c r="AV567" s="48">
        <v>0</v>
      </c>
      <c r="AW567" s="45" t="s">
        <v>3</v>
      </c>
      <c r="AX567" s="45" t="s">
        <v>2708</v>
      </c>
      <c r="AY567" s="45" t="s">
        <v>1000</v>
      </c>
      <c r="AZ567" s="45" t="s">
        <v>1047</v>
      </c>
      <c r="BA567" s="45" t="s">
        <v>199</v>
      </c>
      <c r="BC567" s="48">
        <v>4773470.05</v>
      </c>
      <c r="BF567" s="48">
        <v>1000000</v>
      </c>
      <c r="BG567" s="45" t="s">
        <v>1</v>
      </c>
      <c r="BH567" s="45" t="s">
        <v>1436</v>
      </c>
      <c r="BI567" s="45" t="s">
        <v>1983</v>
      </c>
      <c r="BJ567" s="45" t="s">
        <v>2095</v>
      </c>
      <c r="BK567" s="45" t="s">
        <v>145</v>
      </c>
      <c r="BM567" s="48">
        <v>250301.89</v>
      </c>
      <c r="BP567" s="48">
        <v>500000</v>
      </c>
      <c r="BQ567" s="45" t="s">
        <v>1</v>
      </c>
      <c r="BR567" s="45" t="s">
        <v>2844</v>
      </c>
      <c r="BS567" s="45" t="s">
        <v>1942</v>
      </c>
      <c r="BT567" s="45" t="s">
        <v>2079</v>
      </c>
      <c r="BU567" s="45" t="s">
        <v>145</v>
      </c>
      <c r="BW567" s="48">
        <v>0</v>
      </c>
    </row>
    <row r="568" spans="1:75" x14ac:dyDescent="0.3">
      <c r="A568" s="45" t="s">
        <v>555</v>
      </c>
      <c r="B568" s="45" t="s">
        <v>1703</v>
      </c>
      <c r="C568" s="45" t="s">
        <v>2150</v>
      </c>
      <c r="D568" s="45" t="s">
        <v>145</v>
      </c>
      <c r="E568" s="45" t="s">
        <v>1</v>
      </c>
      <c r="F568" s="51"/>
      <c r="O568" s="48">
        <v>0</v>
      </c>
      <c r="Y568" s="48">
        <v>0</v>
      </c>
      <c r="AI568" s="48">
        <v>0</v>
      </c>
      <c r="AL568" s="48">
        <v>3000000</v>
      </c>
      <c r="AM568" s="45" t="s">
        <v>4</v>
      </c>
      <c r="AN568" s="45" t="s">
        <v>2658</v>
      </c>
      <c r="AO568" s="45" t="s">
        <v>1030</v>
      </c>
      <c r="AP568" s="45" t="s">
        <v>1219</v>
      </c>
      <c r="AQ568" s="45" t="s">
        <v>206</v>
      </c>
      <c r="AS568" s="48">
        <v>0</v>
      </c>
      <c r="AV568" s="48">
        <v>0</v>
      </c>
      <c r="AW568" s="45" t="s">
        <v>3</v>
      </c>
      <c r="AX568" s="45" t="s">
        <v>2708</v>
      </c>
      <c r="AY568" s="45" t="s">
        <v>1001</v>
      </c>
      <c r="AZ568" s="45" t="s">
        <v>1047</v>
      </c>
      <c r="BA568" s="45" t="s">
        <v>200</v>
      </c>
      <c r="BC568" s="48">
        <v>0</v>
      </c>
      <c r="BF568" s="48">
        <v>1114967</v>
      </c>
      <c r="BG568" s="45" t="s">
        <v>1</v>
      </c>
      <c r="BH568" s="45" t="s">
        <v>2520</v>
      </c>
      <c r="BI568" s="45" t="s">
        <v>1984</v>
      </c>
      <c r="BJ568" s="45" t="s">
        <v>2413</v>
      </c>
      <c r="BK568" s="45" t="s">
        <v>345</v>
      </c>
      <c r="BM568" s="48">
        <v>0</v>
      </c>
      <c r="BP568" s="48">
        <v>250000</v>
      </c>
      <c r="BQ568" s="45" t="s">
        <v>1</v>
      </c>
      <c r="BR568" s="45" t="s">
        <v>1425</v>
      </c>
      <c r="BS568" s="45" t="s">
        <v>1945</v>
      </c>
      <c r="BT568" s="45" t="s">
        <v>2095</v>
      </c>
      <c r="BU568" s="45" t="s">
        <v>145</v>
      </c>
      <c r="BW568" s="48">
        <v>0</v>
      </c>
    </row>
    <row r="569" spans="1:75" x14ac:dyDescent="0.3">
      <c r="A569" s="45" t="s">
        <v>555</v>
      </c>
      <c r="B569" s="45" t="s">
        <v>1704</v>
      </c>
      <c r="C569" s="45" t="s">
        <v>2088</v>
      </c>
      <c r="D569" s="45" t="s">
        <v>145</v>
      </c>
      <c r="E569" s="45" t="s">
        <v>1</v>
      </c>
      <c r="F569" s="51"/>
      <c r="O569" s="48">
        <v>0</v>
      </c>
      <c r="Y569" s="48">
        <v>0</v>
      </c>
      <c r="AI569" s="48">
        <v>0</v>
      </c>
      <c r="AL569" s="48">
        <v>0</v>
      </c>
      <c r="AM569" s="45" t="s">
        <v>4</v>
      </c>
      <c r="AN569" s="45" t="s">
        <v>2658</v>
      </c>
      <c r="AO569" s="45" t="s">
        <v>2701</v>
      </c>
      <c r="AP569" s="45" t="s">
        <v>2236</v>
      </c>
      <c r="AQ569" s="45" t="s">
        <v>305</v>
      </c>
      <c r="AS569" s="48">
        <v>0</v>
      </c>
      <c r="AV569" s="48">
        <v>0</v>
      </c>
      <c r="AW569" s="45" t="s">
        <v>3</v>
      </c>
      <c r="AX569" s="45" t="s">
        <v>2708</v>
      </c>
      <c r="AY569" s="45" t="s">
        <v>1002</v>
      </c>
      <c r="AZ569" s="45" t="s">
        <v>1199</v>
      </c>
      <c r="BA569" s="45" t="s">
        <v>199</v>
      </c>
      <c r="BC569" s="48">
        <v>0</v>
      </c>
      <c r="BF569" s="48">
        <v>0</v>
      </c>
      <c r="BG569" s="45" t="s">
        <v>1</v>
      </c>
      <c r="BH569" s="45" t="s">
        <v>2520</v>
      </c>
      <c r="BI569" s="45" t="s">
        <v>2897</v>
      </c>
      <c r="BJ569" s="45" t="s">
        <v>2150</v>
      </c>
      <c r="BK569" s="45" t="s">
        <v>145</v>
      </c>
      <c r="BM569" s="48">
        <v>0</v>
      </c>
      <c r="BP569" s="48">
        <v>0</v>
      </c>
      <c r="BQ569" s="45" t="s">
        <v>1</v>
      </c>
      <c r="BR569" s="45" t="s">
        <v>1426</v>
      </c>
      <c r="BS569" s="45" t="s">
        <v>1946</v>
      </c>
      <c r="BT569" s="45" t="s">
        <v>2360</v>
      </c>
      <c r="BU569" s="45" t="s">
        <v>277</v>
      </c>
      <c r="BW569" s="48">
        <v>0</v>
      </c>
    </row>
    <row r="570" spans="1:75" x14ac:dyDescent="0.3">
      <c r="A570" s="45" t="s">
        <v>555</v>
      </c>
      <c r="B570" s="45" t="s">
        <v>1705</v>
      </c>
      <c r="C570" s="45" t="s">
        <v>145</v>
      </c>
      <c r="D570" s="45" t="s">
        <v>145</v>
      </c>
      <c r="E570" s="45" t="s">
        <v>1</v>
      </c>
      <c r="F570" s="51"/>
      <c r="O570" s="48">
        <v>0</v>
      </c>
      <c r="Y570" s="48">
        <v>0</v>
      </c>
      <c r="AI570" s="48">
        <v>0</v>
      </c>
      <c r="AL570" s="48">
        <v>136806</v>
      </c>
      <c r="AM570" s="45" t="s">
        <v>2</v>
      </c>
      <c r="AN570" s="45" t="s">
        <v>677</v>
      </c>
      <c r="AO570" s="45" t="s">
        <v>1036</v>
      </c>
      <c r="AP570" s="45" t="s">
        <v>1224</v>
      </c>
      <c r="AQ570" s="45" t="s">
        <v>211</v>
      </c>
      <c r="AS570" s="48">
        <v>0</v>
      </c>
      <c r="AV570" s="48">
        <v>0</v>
      </c>
      <c r="AW570" s="45" t="s">
        <v>2</v>
      </c>
      <c r="AX570" s="45" t="s">
        <v>2708</v>
      </c>
      <c r="AY570" s="45" t="s">
        <v>997</v>
      </c>
      <c r="AZ570" s="45" t="s">
        <v>1197</v>
      </c>
      <c r="BA570" s="45" t="s">
        <v>198</v>
      </c>
      <c r="BC570" s="48">
        <v>0</v>
      </c>
      <c r="BF570" s="48">
        <v>16122063</v>
      </c>
      <c r="BG570" s="45" t="s">
        <v>2</v>
      </c>
      <c r="BH570" s="45" t="s">
        <v>649</v>
      </c>
      <c r="BI570" s="45" t="s">
        <v>2898</v>
      </c>
      <c r="BJ570" s="45" t="s">
        <v>2118</v>
      </c>
      <c r="BK570" s="45" t="s">
        <v>199</v>
      </c>
      <c r="BM570" s="48">
        <v>0</v>
      </c>
      <c r="BP570" s="48">
        <v>847149.06</v>
      </c>
      <c r="BQ570" s="45" t="s">
        <v>2</v>
      </c>
      <c r="BR570" s="45" t="s">
        <v>636</v>
      </c>
      <c r="BS570" s="45" t="s">
        <v>1948</v>
      </c>
      <c r="BT570" s="45" t="s">
        <v>2241</v>
      </c>
      <c r="BU570" s="45" t="s">
        <v>278</v>
      </c>
      <c r="BW570" s="48">
        <v>0</v>
      </c>
    </row>
    <row r="571" spans="1:75" x14ac:dyDescent="0.3">
      <c r="A571" s="45" t="s">
        <v>555</v>
      </c>
      <c r="B571" s="45" t="s">
        <v>1706</v>
      </c>
      <c r="C571" s="45" t="s">
        <v>145</v>
      </c>
      <c r="D571" s="45" t="s">
        <v>145</v>
      </c>
      <c r="E571" s="45" t="s">
        <v>4</v>
      </c>
      <c r="F571" s="51"/>
      <c r="O571" s="48">
        <v>0</v>
      </c>
      <c r="Y571" s="48">
        <v>0</v>
      </c>
      <c r="AI571" s="48">
        <v>0</v>
      </c>
      <c r="AL571" s="48">
        <v>0</v>
      </c>
      <c r="AM571" s="45" t="s">
        <v>2</v>
      </c>
      <c r="AN571" s="45" t="s">
        <v>2443</v>
      </c>
      <c r="AO571" s="45" t="s">
        <v>2471</v>
      </c>
      <c r="AP571" s="45" t="s">
        <v>2474</v>
      </c>
      <c r="AQ571" s="45" t="s">
        <v>212</v>
      </c>
      <c r="AS571" s="48">
        <v>0</v>
      </c>
      <c r="AV571" s="48">
        <v>0</v>
      </c>
      <c r="AW571" s="45" t="s">
        <v>2</v>
      </c>
      <c r="AX571" s="45" t="s">
        <v>2708</v>
      </c>
      <c r="AY571" s="45" t="s">
        <v>2593</v>
      </c>
      <c r="AZ571" s="45" t="s">
        <v>2603</v>
      </c>
      <c r="BA571" s="45" t="s">
        <v>199</v>
      </c>
      <c r="BC571" s="48">
        <v>0</v>
      </c>
      <c r="BF571" s="48">
        <v>14000000</v>
      </c>
      <c r="BG571" s="45" t="s">
        <v>1</v>
      </c>
      <c r="BH571" s="45" t="s">
        <v>649</v>
      </c>
      <c r="BI571" s="45" t="s">
        <v>2899</v>
      </c>
      <c r="BJ571" s="45" t="s">
        <v>2088</v>
      </c>
      <c r="BK571" s="45" t="s">
        <v>145</v>
      </c>
      <c r="BM571" s="48">
        <v>0</v>
      </c>
      <c r="BP571" s="48">
        <v>2609195.77</v>
      </c>
      <c r="BQ571" s="45" t="s">
        <v>2</v>
      </c>
      <c r="BR571" s="45" t="s">
        <v>636</v>
      </c>
      <c r="BS571" s="45" t="s">
        <v>982</v>
      </c>
      <c r="BT571" s="45" t="s">
        <v>2241</v>
      </c>
      <c r="BU571" s="45" t="s">
        <v>189</v>
      </c>
      <c r="BW571" s="48">
        <v>0</v>
      </c>
    </row>
    <row r="572" spans="1:75" x14ac:dyDescent="0.3">
      <c r="A572" s="45" t="s">
        <v>555</v>
      </c>
      <c r="B572" s="45" t="s">
        <v>862</v>
      </c>
      <c r="C572" s="45" t="s">
        <v>1138</v>
      </c>
      <c r="D572" s="45" t="s">
        <v>47</v>
      </c>
      <c r="E572" s="45" t="s">
        <v>3</v>
      </c>
      <c r="F572" s="51"/>
      <c r="O572" s="48">
        <v>144188.46</v>
      </c>
      <c r="Y572" s="48">
        <v>0</v>
      </c>
      <c r="AI572" s="48">
        <v>0</v>
      </c>
      <c r="AL572" s="48">
        <v>0</v>
      </c>
      <c r="AM572" s="45" t="s">
        <v>2</v>
      </c>
      <c r="AN572" s="45" t="s">
        <v>1463</v>
      </c>
      <c r="AO572" s="45" t="s">
        <v>1037</v>
      </c>
      <c r="AP572" s="45" t="s">
        <v>1073</v>
      </c>
      <c r="AQ572" s="45" t="s">
        <v>212</v>
      </c>
      <c r="AS572" s="48">
        <v>0</v>
      </c>
      <c r="AV572" s="48">
        <v>0</v>
      </c>
      <c r="AW572" s="45" t="s">
        <v>2</v>
      </c>
      <c r="AX572" s="45" t="s">
        <v>2708</v>
      </c>
      <c r="AY572" s="45" t="s">
        <v>2594</v>
      </c>
      <c r="AZ572" s="45" t="s">
        <v>2614</v>
      </c>
      <c r="BA572" s="45" t="s">
        <v>199</v>
      </c>
      <c r="BC572" s="48">
        <v>0</v>
      </c>
      <c r="BF572" s="48">
        <v>2376623</v>
      </c>
      <c r="BG572" s="45" t="s">
        <v>1</v>
      </c>
      <c r="BH572" s="45" t="s">
        <v>649</v>
      </c>
      <c r="BI572" s="45" t="s">
        <v>2900</v>
      </c>
      <c r="BJ572" s="45" t="s">
        <v>145</v>
      </c>
      <c r="BK572" s="45" t="s">
        <v>145</v>
      </c>
      <c r="BM572" s="48">
        <v>0</v>
      </c>
      <c r="BP572" s="48">
        <v>6320187</v>
      </c>
      <c r="BQ572" s="45" t="s">
        <v>1</v>
      </c>
      <c r="BR572" s="45" t="s">
        <v>636</v>
      </c>
      <c r="BS572" s="45" t="s">
        <v>1947</v>
      </c>
      <c r="BT572" s="45" t="s">
        <v>2088</v>
      </c>
      <c r="BU572" s="45" t="s">
        <v>145</v>
      </c>
      <c r="BW572" s="48">
        <v>0</v>
      </c>
    </row>
    <row r="573" spans="1:75" x14ac:dyDescent="0.3">
      <c r="A573" s="45" t="s">
        <v>555</v>
      </c>
      <c r="B573" s="45" t="s">
        <v>1707</v>
      </c>
      <c r="C573" s="45" t="s">
        <v>2151</v>
      </c>
      <c r="D573" s="45" t="s">
        <v>323</v>
      </c>
      <c r="E573" s="45" t="s">
        <v>3</v>
      </c>
      <c r="F573" s="51"/>
      <c r="O573" s="48">
        <v>0</v>
      </c>
      <c r="Y573" s="48">
        <v>0</v>
      </c>
      <c r="AI573" s="48">
        <v>0</v>
      </c>
      <c r="AL573" s="48">
        <v>0</v>
      </c>
      <c r="AM573" s="45" t="s">
        <v>1</v>
      </c>
      <c r="AN573" s="45" t="s">
        <v>1464</v>
      </c>
      <c r="AO573" s="45" t="s">
        <v>1039</v>
      </c>
      <c r="AP573" s="45" t="s">
        <v>1268</v>
      </c>
      <c r="AQ573" s="45" t="s">
        <v>212</v>
      </c>
      <c r="AS573" s="48">
        <v>635039.98</v>
      </c>
      <c r="AV573" s="48">
        <v>0</v>
      </c>
      <c r="AW573" s="45" t="s">
        <v>2</v>
      </c>
      <c r="AX573" s="45" t="s">
        <v>2708</v>
      </c>
      <c r="AY573" s="45" t="s">
        <v>2700</v>
      </c>
      <c r="AZ573" s="45" t="s">
        <v>2706</v>
      </c>
      <c r="BA573" s="45" t="s">
        <v>199</v>
      </c>
      <c r="BC573" s="48">
        <v>682697.46</v>
      </c>
      <c r="BF573" s="48">
        <v>7500000</v>
      </c>
      <c r="BG573" s="45" t="s">
        <v>1</v>
      </c>
      <c r="BH573" s="45" t="s">
        <v>650</v>
      </c>
      <c r="BI573" s="45" t="s">
        <v>2901</v>
      </c>
      <c r="BJ573" s="45" t="s">
        <v>145</v>
      </c>
      <c r="BK573" s="45" t="s">
        <v>145</v>
      </c>
      <c r="BM573" s="48">
        <v>29188.3</v>
      </c>
      <c r="BP573" s="48">
        <v>5210.4799999999996</v>
      </c>
      <c r="BQ573" s="45" t="s">
        <v>2</v>
      </c>
      <c r="BR573" s="45" t="s">
        <v>1283</v>
      </c>
      <c r="BS573" s="45" t="s">
        <v>1944</v>
      </c>
      <c r="BT573" s="45" t="s">
        <v>2240</v>
      </c>
      <c r="BU573" s="45" t="s">
        <v>279</v>
      </c>
      <c r="BW573" s="48">
        <v>9581.18</v>
      </c>
    </row>
    <row r="574" spans="1:75" x14ac:dyDescent="0.3">
      <c r="A574" s="45" t="s">
        <v>555</v>
      </c>
      <c r="B574" s="45" t="s">
        <v>1708</v>
      </c>
      <c r="C574" s="45" t="s">
        <v>2152</v>
      </c>
      <c r="D574" s="45" t="s">
        <v>129</v>
      </c>
      <c r="E574" s="45" t="s">
        <v>3</v>
      </c>
      <c r="F574" s="51"/>
      <c r="O574" s="48">
        <v>0</v>
      </c>
      <c r="Y574" s="48">
        <v>0</v>
      </c>
      <c r="AI574" s="48">
        <v>0</v>
      </c>
      <c r="AL574" s="48">
        <v>0</v>
      </c>
      <c r="AM574" s="45" t="s">
        <v>1</v>
      </c>
      <c r="AN574" s="45" t="s">
        <v>1464</v>
      </c>
      <c r="AO574" s="45" t="s">
        <v>1040</v>
      </c>
      <c r="AP574" s="45" t="s">
        <v>1269</v>
      </c>
      <c r="AQ574" s="45" t="s">
        <v>212</v>
      </c>
      <c r="AS574" s="48">
        <v>20617.16</v>
      </c>
      <c r="AV574" s="48">
        <v>0</v>
      </c>
      <c r="AW574" s="45" t="s">
        <v>2</v>
      </c>
      <c r="AX574" s="45" t="s">
        <v>2708</v>
      </c>
      <c r="AY574" s="45" t="s">
        <v>2811</v>
      </c>
      <c r="AZ574" s="45" t="s">
        <v>2828</v>
      </c>
      <c r="BA574" s="45" t="s">
        <v>199</v>
      </c>
      <c r="BC574" s="48">
        <v>137205.21</v>
      </c>
      <c r="BF574" s="48">
        <v>0</v>
      </c>
      <c r="BG574" s="45" t="s">
        <v>2</v>
      </c>
      <c r="BH574" s="45" t="s">
        <v>653</v>
      </c>
      <c r="BI574" s="45" t="s">
        <v>1006</v>
      </c>
      <c r="BJ574" s="45" t="s">
        <v>1202</v>
      </c>
      <c r="BK574" s="45" t="s">
        <v>125</v>
      </c>
      <c r="BM574" s="48">
        <v>0</v>
      </c>
      <c r="BP574" s="48">
        <v>760350.01</v>
      </c>
      <c r="BQ574" s="45" t="s">
        <v>2</v>
      </c>
      <c r="BR574" s="45" t="s">
        <v>639</v>
      </c>
      <c r="BS574" s="45" t="s">
        <v>1949</v>
      </c>
      <c r="BT574" s="45" t="s">
        <v>1190</v>
      </c>
      <c r="BU574" s="45" t="s">
        <v>175</v>
      </c>
      <c r="BW574" s="48">
        <v>0</v>
      </c>
    </row>
    <row r="575" spans="1:75" x14ac:dyDescent="0.3">
      <c r="A575" s="45" t="s">
        <v>555</v>
      </c>
      <c r="B575" s="45" t="s">
        <v>1709</v>
      </c>
      <c r="C575" s="45" t="s">
        <v>2146</v>
      </c>
      <c r="D575" s="45" t="s">
        <v>90</v>
      </c>
      <c r="E575" s="45" t="s">
        <v>3</v>
      </c>
      <c r="F575" s="51"/>
      <c r="O575" s="48">
        <v>0</v>
      </c>
      <c r="Y575" s="48">
        <v>0</v>
      </c>
      <c r="AI575" s="48">
        <v>0</v>
      </c>
      <c r="AL575" s="48">
        <v>0</v>
      </c>
      <c r="AM575" s="45" t="s">
        <v>1</v>
      </c>
      <c r="AN575" s="45" t="s">
        <v>1464</v>
      </c>
      <c r="AO575" s="45" t="s">
        <v>1041</v>
      </c>
      <c r="AP575" s="45" t="s">
        <v>1269</v>
      </c>
      <c r="AQ575" s="45" t="s">
        <v>27</v>
      </c>
      <c r="AS575" s="48">
        <v>0</v>
      </c>
      <c r="AV575" s="48">
        <v>0</v>
      </c>
      <c r="AW575" s="45" t="s">
        <v>2</v>
      </c>
      <c r="AX575" s="45" t="s">
        <v>2708</v>
      </c>
      <c r="AY575" s="45" t="s">
        <v>998</v>
      </c>
      <c r="AZ575" s="45" t="s">
        <v>1198</v>
      </c>
      <c r="BA575" s="45" t="s">
        <v>176</v>
      </c>
      <c r="BC575" s="48">
        <v>0</v>
      </c>
      <c r="BF575" s="48">
        <v>0</v>
      </c>
      <c r="BG575" s="45" t="s">
        <v>2</v>
      </c>
      <c r="BH575" s="45" t="s">
        <v>1440</v>
      </c>
      <c r="BI575" s="45" t="s">
        <v>1007</v>
      </c>
      <c r="BJ575" s="45" t="s">
        <v>1098</v>
      </c>
      <c r="BK575" s="45" t="s">
        <v>47</v>
      </c>
      <c r="BM575" s="48">
        <v>1647.16</v>
      </c>
      <c r="BP575" s="48">
        <v>0</v>
      </c>
      <c r="BQ575" s="45" t="s">
        <v>2</v>
      </c>
      <c r="BR575" s="45" t="s">
        <v>1427</v>
      </c>
      <c r="BS575" s="45" t="s">
        <v>1952</v>
      </c>
      <c r="BT575" s="45" t="s">
        <v>1111</v>
      </c>
      <c r="BU575" s="45" t="s">
        <v>193</v>
      </c>
      <c r="BW575" s="48">
        <v>14419.76</v>
      </c>
    </row>
    <row r="576" spans="1:75" x14ac:dyDescent="0.3">
      <c r="A576" s="45" t="s">
        <v>555</v>
      </c>
      <c r="B576" s="45" t="s">
        <v>1710</v>
      </c>
      <c r="C576" s="45" t="s">
        <v>2153</v>
      </c>
      <c r="D576" s="45" t="s">
        <v>2154</v>
      </c>
      <c r="E576" s="45" t="s">
        <v>3</v>
      </c>
      <c r="F576" s="51"/>
      <c r="O576" s="48">
        <v>0</v>
      </c>
      <c r="Y576" s="48">
        <v>0</v>
      </c>
      <c r="AI576" s="48">
        <v>0</v>
      </c>
      <c r="AL576" s="48">
        <v>0</v>
      </c>
      <c r="AM576" s="45" t="s">
        <v>2</v>
      </c>
      <c r="AN576" s="45" t="s">
        <v>1464</v>
      </c>
      <c r="AO576" s="45" t="s">
        <v>1038</v>
      </c>
      <c r="AP576" s="45" t="s">
        <v>1225</v>
      </c>
      <c r="AQ576" s="45" t="s">
        <v>212</v>
      </c>
      <c r="AS576" s="48">
        <v>0</v>
      </c>
      <c r="AV576" s="48">
        <v>0</v>
      </c>
      <c r="AW576" s="45" t="s">
        <v>2</v>
      </c>
      <c r="AX576" s="45" t="s">
        <v>2708</v>
      </c>
      <c r="AY576" s="45" t="s">
        <v>999</v>
      </c>
      <c r="AZ576" s="45" t="s">
        <v>1198</v>
      </c>
      <c r="BA576" s="45" t="s">
        <v>47</v>
      </c>
      <c r="BC576" s="48">
        <v>0</v>
      </c>
      <c r="BF576" s="48">
        <v>1500000</v>
      </c>
      <c r="BG576" s="45" t="s">
        <v>1</v>
      </c>
      <c r="BH576" s="45" t="s">
        <v>1440</v>
      </c>
      <c r="BI576" s="45" t="s">
        <v>1007</v>
      </c>
      <c r="BJ576" s="45" t="s">
        <v>145</v>
      </c>
      <c r="BK576" s="45" t="s">
        <v>145</v>
      </c>
      <c r="BM576" s="48">
        <v>0</v>
      </c>
      <c r="BP576" s="48">
        <v>0</v>
      </c>
      <c r="BQ576" s="45" t="s">
        <v>2</v>
      </c>
      <c r="BR576" s="45" t="s">
        <v>1427</v>
      </c>
      <c r="BS576" s="45" t="s">
        <v>987</v>
      </c>
      <c r="BT576" s="45" t="s">
        <v>1191</v>
      </c>
      <c r="BU576" s="45" t="s">
        <v>171</v>
      </c>
      <c r="BW576" s="48">
        <v>0</v>
      </c>
    </row>
    <row r="577" spans="1:75" x14ac:dyDescent="0.3">
      <c r="A577" s="45" t="s">
        <v>555</v>
      </c>
      <c r="B577" s="45" t="s">
        <v>2993</v>
      </c>
      <c r="C577" s="45" t="s">
        <v>1114</v>
      </c>
      <c r="D577" s="45" t="s">
        <v>175</v>
      </c>
      <c r="E577" s="45" t="s">
        <v>2</v>
      </c>
      <c r="F577" s="51"/>
      <c r="O577" s="48">
        <v>8093.75</v>
      </c>
      <c r="Y577" s="48">
        <v>0</v>
      </c>
      <c r="AI577" s="48">
        <v>0</v>
      </c>
      <c r="AL577" s="48">
        <v>0</v>
      </c>
      <c r="AM577" s="45" t="s">
        <v>1</v>
      </c>
      <c r="AN577" s="45" t="s">
        <v>680</v>
      </c>
      <c r="AO577" s="45" t="s">
        <v>1042</v>
      </c>
      <c r="AP577" s="45" t="s">
        <v>1270</v>
      </c>
      <c r="AQ577" s="45" t="s">
        <v>213</v>
      </c>
      <c r="AS577" s="48">
        <v>0</v>
      </c>
      <c r="AV577" s="48">
        <v>0</v>
      </c>
      <c r="AW577" s="45" t="s">
        <v>1</v>
      </c>
      <c r="AX577" s="45" t="s">
        <v>2708</v>
      </c>
      <c r="AY577" s="45" t="s">
        <v>2812</v>
      </c>
      <c r="AZ577" s="45" t="s">
        <v>2095</v>
      </c>
      <c r="BA577" s="45" t="s">
        <v>145</v>
      </c>
      <c r="BC577" s="48">
        <v>0</v>
      </c>
      <c r="BF577" s="48">
        <v>687866</v>
      </c>
      <c r="BG577" s="45" t="s">
        <v>1</v>
      </c>
      <c r="BH577" s="45" t="s">
        <v>644</v>
      </c>
      <c r="BI577" s="45" t="s">
        <v>2043</v>
      </c>
      <c r="BJ577" s="45" t="s">
        <v>2415</v>
      </c>
      <c r="BK577" s="45" t="s">
        <v>165</v>
      </c>
      <c r="BM577" s="48">
        <v>0</v>
      </c>
      <c r="BP577" s="48">
        <v>590000</v>
      </c>
      <c r="BQ577" s="45" t="s">
        <v>1</v>
      </c>
      <c r="BR577" s="45" t="s">
        <v>1427</v>
      </c>
      <c r="BS577" s="45" t="s">
        <v>1950</v>
      </c>
      <c r="BT577" s="45" t="s">
        <v>2084</v>
      </c>
      <c r="BU577" s="45" t="s">
        <v>145</v>
      </c>
      <c r="BW577" s="48">
        <v>0</v>
      </c>
    </row>
    <row r="578" spans="1:75" x14ac:dyDescent="0.3">
      <c r="A578" s="45" t="s">
        <v>555</v>
      </c>
      <c r="B578" s="45" t="s">
        <v>860</v>
      </c>
      <c r="C578" s="45" t="s">
        <v>1136</v>
      </c>
      <c r="D578" s="45" t="s">
        <v>47</v>
      </c>
      <c r="E578" s="45" t="s">
        <v>2</v>
      </c>
      <c r="F578" s="51"/>
      <c r="O578" s="48">
        <v>5494477.4900000002</v>
      </c>
      <c r="Y578" s="48">
        <v>2292330.58</v>
      </c>
      <c r="AI578" s="48">
        <v>1432923.66</v>
      </c>
      <c r="AL578" s="48">
        <v>0</v>
      </c>
      <c r="AM578" s="45" t="s">
        <v>2</v>
      </c>
      <c r="AN578" s="45" t="s">
        <v>680</v>
      </c>
      <c r="AO578" s="45" t="s">
        <v>1043</v>
      </c>
      <c r="AP578" s="45" t="s">
        <v>1225</v>
      </c>
      <c r="AQ578" s="45" t="s">
        <v>213</v>
      </c>
      <c r="AS578" s="48">
        <v>-195936.19</v>
      </c>
      <c r="AV578" s="48">
        <v>15000000</v>
      </c>
      <c r="AW578" s="45" t="s">
        <v>1</v>
      </c>
      <c r="AX578" s="45" t="s">
        <v>2708</v>
      </c>
      <c r="AY578" s="45" t="s">
        <v>2813</v>
      </c>
      <c r="AZ578" s="45" t="s">
        <v>2150</v>
      </c>
      <c r="BA578" s="45" t="s">
        <v>145</v>
      </c>
      <c r="BC578" s="48">
        <v>0</v>
      </c>
      <c r="BF578" s="48">
        <v>54484</v>
      </c>
      <c r="BG578" s="45" t="s">
        <v>2</v>
      </c>
      <c r="BH578" s="45" t="s">
        <v>644</v>
      </c>
      <c r="BI578" s="45" t="s">
        <v>2044</v>
      </c>
      <c r="BJ578" s="45" t="s">
        <v>1208</v>
      </c>
      <c r="BK578" s="45" t="s">
        <v>125</v>
      </c>
      <c r="BM578" s="48">
        <v>0</v>
      </c>
      <c r="BP578" s="48">
        <v>689580</v>
      </c>
      <c r="BQ578" s="45" t="s">
        <v>1</v>
      </c>
      <c r="BR578" s="45" t="s">
        <v>1427</v>
      </c>
      <c r="BS578" s="45" t="s">
        <v>1951</v>
      </c>
      <c r="BT578" s="45" t="s">
        <v>145</v>
      </c>
      <c r="BU578" s="45" t="s">
        <v>145</v>
      </c>
      <c r="BW578" s="48">
        <v>0</v>
      </c>
    </row>
    <row r="579" spans="1:75" x14ac:dyDescent="0.3">
      <c r="A579" s="45" t="s">
        <v>555</v>
      </c>
      <c r="B579" s="45" t="s">
        <v>2549</v>
      </c>
      <c r="C579" s="45" t="s">
        <v>1137</v>
      </c>
      <c r="D579" s="45" t="s">
        <v>84</v>
      </c>
      <c r="E579" s="45" t="s">
        <v>2</v>
      </c>
      <c r="F579" s="51"/>
      <c r="O579" s="48">
        <v>1470729.89</v>
      </c>
      <c r="Y579" s="48">
        <v>1498.99</v>
      </c>
      <c r="AI579" s="48">
        <v>0</v>
      </c>
      <c r="AL579" s="1"/>
      <c r="AM579" s="2"/>
      <c r="AN579" s="2"/>
      <c r="AO579" s="2"/>
      <c r="AP579" s="2"/>
      <c r="AQ579" s="2"/>
      <c r="AS579" s="48">
        <v>0</v>
      </c>
      <c r="AV579" s="48">
        <v>500000</v>
      </c>
      <c r="AW579" s="45" t="s">
        <v>2</v>
      </c>
      <c r="AX579" s="45" t="s">
        <v>2520</v>
      </c>
      <c r="AY579" s="45" t="s">
        <v>2592</v>
      </c>
      <c r="AZ579" s="45" t="s">
        <v>2829</v>
      </c>
      <c r="BA579" s="45" t="s">
        <v>345</v>
      </c>
      <c r="BC579" s="48">
        <v>0</v>
      </c>
      <c r="BF579" s="48">
        <v>248014</v>
      </c>
      <c r="BG579" s="45" t="s">
        <v>3</v>
      </c>
      <c r="BH579" s="45" t="s">
        <v>644</v>
      </c>
      <c r="BI579" s="45" t="s">
        <v>2043</v>
      </c>
      <c r="BJ579" s="45" t="s">
        <v>2308</v>
      </c>
      <c r="BK579" s="45" t="s">
        <v>165</v>
      </c>
      <c r="BM579" s="48">
        <v>0</v>
      </c>
      <c r="BP579" s="48">
        <v>153625.41</v>
      </c>
      <c r="BQ579" s="45" t="s">
        <v>2</v>
      </c>
      <c r="BR579" s="45" t="s">
        <v>1428</v>
      </c>
      <c r="BS579" s="45" t="s">
        <v>1955</v>
      </c>
      <c r="BT579" s="45" t="s">
        <v>2242</v>
      </c>
      <c r="BU579" s="45" t="s">
        <v>280</v>
      </c>
      <c r="BW579" s="48">
        <v>0</v>
      </c>
    </row>
    <row r="580" spans="1:75" x14ac:dyDescent="0.3">
      <c r="A580" s="45" t="s">
        <v>555</v>
      </c>
      <c r="B580" s="45" t="s">
        <v>861</v>
      </c>
      <c r="C580" s="45" t="s">
        <v>1137</v>
      </c>
      <c r="D580" s="45" t="s">
        <v>116</v>
      </c>
      <c r="E580" s="45" t="s">
        <v>2</v>
      </c>
      <c r="F580" s="51"/>
      <c r="O580" s="48">
        <v>1815047.15</v>
      </c>
      <c r="Y580" s="48">
        <v>741448.95</v>
      </c>
      <c r="AI580" s="48">
        <v>0</v>
      </c>
      <c r="AL580" s="1"/>
      <c r="AM580" s="2"/>
      <c r="AN580" s="2"/>
      <c r="AO580" s="2"/>
      <c r="AP580" s="2"/>
      <c r="AQ580" s="2"/>
      <c r="AS580" s="48">
        <v>0</v>
      </c>
      <c r="AV580" s="48">
        <v>700000</v>
      </c>
      <c r="AW580" s="45" t="s">
        <v>1</v>
      </c>
      <c r="AX580" s="45" t="s">
        <v>2520</v>
      </c>
      <c r="AY580" s="45" t="s">
        <v>2814</v>
      </c>
      <c r="AZ580" s="45" t="s">
        <v>2084</v>
      </c>
      <c r="BA580" s="45" t="s">
        <v>145</v>
      </c>
      <c r="BC580" s="48">
        <v>0</v>
      </c>
      <c r="BF580" s="48">
        <v>28000</v>
      </c>
      <c r="BG580" s="45" t="s">
        <v>2</v>
      </c>
      <c r="BH580" s="45" t="s">
        <v>644</v>
      </c>
      <c r="BI580" s="45" t="s">
        <v>1997</v>
      </c>
      <c r="BJ580" s="45" t="s">
        <v>2265</v>
      </c>
      <c r="BK580" s="45" t="s">
        <v>302</v>
      </c>
      <c r="BM580" s="48">
        <v>0</v>
      </c>
      <c r="BP580" s="48">
        <v>300000</v>
      </c>
      <c r="BQ580" s="45" t="s">
        <v>1</v>
      </c>
      <c r="BR580" s="45" t="s">
        <v>2917</v>
      </c>
      <c r="BS580" s="45" t="s">
        <v>2929</v>
      </c>
      <c r="BT580" s="45" t="s">
        <v>2150</v>
      </c>
      <c r="BU580" s="45" t="s">
        <v>145</v>
      </c>
      <c r="BW580" s="48">
        <v>0</v>
      </c>
    </row>
    <row r="581" spans="1:75" x14ac:dyDescent="0.3">
      <c r="A581" s="45" t="s">
        <v>555</v>
      </c>
      <c r="B581" s="45" t="s">
        <v>2994</v>
      </c>
      <c r="C581" s="45" t="s">
        <v>1157</v>
      </c>
      <c r="D581" s="45" t="s">
        <v>90</v>
      </c>
      <c r="E581" s="45" t="s">
        <v>2</v>
      </c>
      <c r="F581" s="51"/>
      <c r="O581" s="48">
        <v>110682</v>
      </c>
      <c r="Y581" s="48">
        <v>0</v>
      </c>
      <c r="AI581" s="48">
        <v>0</v>
      </c>
      <c r="AL581" s="1"/>
      <c r="AM581" s="2"/>
      <c r="AN581" s="2"/>
      <c r="AO581" s="2"/>
      <c r="AP581" s="2"/>
      <c r="AQ581" s="2"/>
      <c r="AS581" s="48">
        <v>0</v>
      </c>
      <c r="AV581" s="48">
        <v>500000</v>
      </c>
      <c r="AW581" s="45" t="s">
        <v>1</v>
      </c>
      <c r="AX581" s="45" t="s">
        <v>2520</v>
      </c>
      <c r="AY581" s="45" t="s">
        <v>2815</v>
      </c>
      <c r="AZ581" s="45" t="s">
        <v>2084</v>
      </c>
      <c r="BA581" s="45" t="s">
        <v>145</v>
      </c>
      <c r="BC581" s="48">
        <v>0</v>
      </c>
      <c r="BF581" s="48">
        <v>0</v>
      </c>
      <c r="BG581" s="45" t="s">
        <v>1</v>
      </c>
      <c r="BH581" s="45" t="s">
        <v>644</v>
      </c>
      <c r="BI581" s="45" t="s">
        <v>2044</v>
      </c>
      <c r="BJ581" s="45" t="s">
        <v>1230</v>
      </c>
      <c r="BK581" s="45" t="s">
        <v>165</v>
      </c>
      <c r="BM581" s="48">
        <v>0</v>
      </c>
      <c r="BP581" s="48">
        <v>0</v>
      </c>
      <c r="BQ581" s="45" t="s">
        <v>1</v>
      </c>
      <c r="BR581" s="45" t="s">
        <v>2917</v>
      </c>
      <c r="BS581" s="45" t="s">
        <v>2917</v>
      </c>
      <c r="BT581" s="45" t="s">
        <v>145</v>
      </c>
      <c r="BU581" s="45" t="s">
        <v>145</v>
      </c>
      <c r="BW581" s="48">
        <v>0</v>
      </c>
    </row>
    <row r="582" spans="1:75" ht="15" customHeight="1" x14ac:dyDescent="0.3">
      <c r="A582" s="45" t="s">
        <v>555</v>
      </c>
      <c r="B582" s="45" t="s">
        <v>1702</v>
      </c>
      <c r="C582" s="45" t="s">
        <v>2155</v>
      </c>
      <c r="D582" s="45" t="s">
        <v>324</v>
      </c>
      <c r="E582" s="45" t="s">
        <v>2</v>
      </c>
      <c r="F582" s="51"/>
      <c r="O582" s="48">
        <v>0</v>
      </c>
      <c r="Y582" s="48">
        <v>0</v>
      </c>
      <c r="AI582" s="48">
        <v>0</v>
      </c>
      <c r="AS582" s="48">
        <v>0</v>
      </c>
      <c r="AV582" s="48">
        <v>0</v>
      </c>
      <c r="AW582" s="45" t="s">
        <v>1</v>
      </c>
      <c r="AX582" s="45" t="s">
        <v>2520</v>
      </c>
      <c r="AY582" s="45" t="s">
        <v>2816</v>
      </c>
      <c r="AZ582" s="45" t="s">
        <v>2150</v>
      </c>
      <c r="BA582" s="45" t="s">
        <v>145</v>
      </c>
      <c r="BC582" s="48">
        <v>0</v>
      </c>
      <c r="BF582" s="48">
        <v>0</v>
      </c>
      <c r="BG582" s="45" t="s">
        <v>1</v>
      </c>
      <c r="BH582" s="45" t="s">
        <v>644</v>
      </c>
      <c r="BI582" s="45" t="s">
        <v>2042</v>
      </c>
      <c r="BJ582" s="45" t="s">
        <v>2095</v>
      </c>
      <c r="BK582" s="45" t="s">
        <v>145</v>
      </c>
      <c r="BM582" s="48">
        <v>0</v>
      </c>
      <c r="BP582" s="48">
        <v>271905.5</v>
      </c>
      <c r="BQ582" s="45" t="s">
        <v>1</v>
      </c>
      <c r="BR582" s="45" t="s">
        <v>644</v>
      </c>
      <c r="BS582" s="45" t="s">
        <v>1973</v>
      </c>
      <c r="BT582" s="45" t="s">
        <v>2346</v>
      </c>
      <c r="BU582" s="45" t="s">
        <v>340</v>
      </c>
      <c r="BW582" s="48">
        <v>0</v>
      </c>
    </row>
    <row r="583" spans="1:75" x14ac:dyDescent="0.3">
      <c r="A583" s="45" t="s">
        <v>555</v>
      </c>
      <c r="B583" s="45" t="s">
        <v>1711</v>
      </c>
      <c r="C583" s="45" t="s">
        <v>2155</v>
      </c>
      <c r="D583" s="45" t="s">
        <v>325</v>
      </c>
      <c r="E583" s="45" t="s">
        <v>2</v>
      </c>
      <c r="F583" s="51"/>
      <c r="O583" s="48">
        <v>0</v>
      </c>
      <c r="Y583" s="48">
        <v>0</v>
      </c>
      <c r="AI583" s="48">
        <v>0</v>
      </c>
      <c r="AS583" s="48">
        <v>575066.82999999996</v>
      </c>
      <c r="AV583" s="48">
        <v>0</v>
      </c>
      <c r="AW583" s="45" t="s">
        <v>2</v>
      </c>
      <c r="AX583" s="45" t="s">
        <v>2720</v>
      </c>
      <c r="AY583" s="45" t="s">
        <v>1004</v>
      </c>
      <c r="AZ583" s="45" t="s">
        <v>1200</v>
      </c>
      <c r="BA583" s="45" t="s">
        <v>165</v>
      </c>
      <c r="BC583" s="48">
        <v>6735.29</v>
      </c>
      <c r="BF583" s="48">
        <v>3986223</v>
      </c>
      <c r="BG583" s="45" t="s">
        <v>1</v>
      </c>
      <c r="BH583" s="45" t="s">
        <v>658</v>
      </c>
      <c r="BI583" s="45" t="s">
        <v>2902</v>
      </c>
      <c r="BJ583" s="45" t="s">
        <v>1206</v>
      </c>
      <c r="BK583" s="45" t="s">
        <v>145</v>
      </c>
      <c r="BM583" s="48">
        <v>20820.240000000002</v>
      </c>
      <c r="BP583" s="48">
        <v>700000</v>
      </c>
      <c r="BQ583" s="45" t="s">
        <v>1</v>
      </c>
      <c r="BR583" s="45" t="s">
        <v>644</v>
      </c>
      <c r="BS583" s="45" t="s">
        <v>1978</v>
      </c>
      <c r="BT583" s="45" t="s">
        <v>2346</v>
      </c>
      <c r="BU583" s="45" t="s">
        <v>346</v>
      </c>
      <c r="BW583" s="48">
        <v>0</v>
      </c>
    </row>
    <row r="584" spans="1:75" x14ac:dyDescent="0.3">
      <c r="A584" s="45" t="s">
        <v>555</v>
      </c>
      <c r="B584" s="45" t="s">
        <v>1712</v>
      </c>
      <c r="C584" s="45" t="s">
        <v>2156</v>
      </c>
      <c r="D584" s="45" t="s">
        <v>360</v>
      </c>
      <c r="E584" s="45" t="s">
        <v>2</v>
      </c>
      <c r="F584" s="51"/>
      <c r="O584" s="48">
        <v>0</v>
      </c>
      <c r="Y584" s="48">
        <v>0</v>
      </c>
      <c r="AI584" s="48">
        <v>0</v>
      </c>
      <c r="AS584" s="48">
        <v>0</v>
      </c>
      <c r="AV584" s="48">
        <v>17446</v>
      </c>
      <c r="AW584" s="45" t="s">
        <v>2</v>
      </c>
      <c r="AX584" s="45" t="s">
        <v>652</v>
      </c>
      <c r="AY584" s="45" t="s">
        <v>2817</v>
      </c>
      <c r="AZ584" s="45" t="s">
        <v>1201</v>
      </c>
      <c r="BA584" s="45" t="s">
        <v>86</v>
      </c>
      <c r="BC584" s="48">
        <v>0</v>
      </c>
      <c r="BF584" s="48">
        <v>0</v>
      </c>
      <c r="BG584" s="45" t="s">
        <v>2</v>
      </c>
      <c r="BH584" s="45" t="s">
        <v>658</v>
      </c>
      <c r="BI584" s="45" t="s">
        <v>2598</v>
      </c>
      <c r="BJ584" s="45" t="s">
        <v>1214</v>
      </c>
      <c r="BK584" s="45" t="s">
        <v>189</v>
      </c>
      <c r="BM584" s="48">
        <v>0</v>
      </c>
      <c r="BP584" s="48">
        <v>221978.5</v>
      </c>
      <c r="BQ584" s="45" t="s">
        <v>1</v>
      </c>
      <c r="BR584" s="45" t="s">
        <v>644</v>
      </c>
      <c r="BS584" s="45" t="s">
        <v>1961</v>
      </c>
      <c r="BT584" s="45" t="s">
        <v>2358</v>
      </c>
      <c r="BU584" s="45" t="s">
        <v>339</v>
      </c>
      <c r="BW584" s="48">
        <v>49294.93</v>
      </c>
    </row>
    <row r="585" spans="1:75" x14ac:dyDescent="0.3">
      <c r="A585" s="45" t="s">
        <v>555</v>
      </c>
      <c r="B585" s="45" t="s">
        <v>1713</v>
      </c>
      <c r="C585" s="45" t="s">
        <v>2156</v>
      </c>
      <c r="D585" s="45" t="s">
        <v>187</v>
      </c>
      <c r="E585" s="45" t="s">
        <v>2</v>
      </c>
      <c r="F585" s="51"/>
      <c r="O585" s="48">
        <v>0</v>
      </c>
      <c r="Y585" s="48">
        <v>0</v>
      </c>
      <c r="AI585" s="48">
        <v>0</v>
      </c>
      <c r="AS585" s="48">
        <v>0</v>
      </c>
      <c r="AV585" s="48">
        <v>0</v>
      </c>
      <c r="AW585" s="45" t="s">
        <v>2</v>
      </c>
      <c r="AX585" s="45" t="s">
        <v>653</v>
      </c>
      <c r="AY585" s="45" t="s">
        <v>1006</v>
      </c>
      <c r="AZ585" s="45" t="s">
        <v>1202</v>
      </c>
      <c r="BA585" s="45" t="s">
        <v>125</v>
      </c>
      <c r="BC585" s="48">
        <v>0</v>
      </c>
      <c r="BF585" s="48">
        <v>0</v>
      </c>
      <c r="BG585" s="45" t="s">
        <v>2</v>
      </c>
      <c r="BH585" s="45" t="s">
        <v>658</v>
      </c>
      <c r="BI585" s="45" t="s">
        <v>2006</v>
      </c>
      <c r="BJ585" s="45" t="s">
        <v>1214</v>
      </c>
      <c r="BK585" s="45" t="s">
        <v>175</v>
      </c>
      <c r="BM585" s="48">
        <v>0</v>
      </c>
      <c r="BP585" s="48">
        <v>980001.24</v>
      </c>
      <c r="BQ585" s="45" t="s">
        <v>1</v>
      </c>
      <c r="BR585" s="45" t="s">
        <v>644</v>
      </c>
      <c r="BS585" s="45" t="s">
        <v>1974</v>
      </c>
      <c r="BT585" s="45" t="s">
        <v>2358</v>
      </c>
      <c r="BU585" s="45" t="s">
        <v>340</v>
      </c>
      <c r="BW585" s="48">
        <v>0</v>
      </c>
    </row>
    <row r="586" spans="1:75" x14ac:dyDescent="0.3">
      <c r="A586" s="45" t="s">
        <v>555</v>
      </c>
      <c r="B586" s="45" t="s">
        <v>1714</v>
      </c>
      <c r="C586" s="45" t="s">
        <v>2157</v>
      </c>
      <c r="D586" s="45" t="s">
        <v>232</v>
      </c>
      <c r="E586" s="45" t="s">
        <v>2</v>
      </c>
      <c r="F586" s="51"/>
      <c r="O586" s="48">
        <v>0</v>
      </c>
      <c r="Y586" s="48">
        <v>0</v>
      </c>
      <c r="AI586" s="48">
        <v>0</v>
      </c>
      <c r="AS586" s="48">
        <v>0</v>
      </c>
      <c r="AV586" s="48">
        <v>1200000</v>
      </c>
      <c r="AW586" s="45" t="s">
        <v>2</v>
      </c>
      <c r="AX586" s="45" t="s">
        <v>1440</v>
      </c>
      <c r="AY586" s="45" t="s">
        <v>1007</v>
      </c>
      <c r="AZ586" s="45" t="s">
        <v>1098</v>
      </c>
      <c r="BA586" s="45" t="s">
        <v>47</v>
      </c>
      <c r="BC586" s="48">
        <v>0</v>
      </c>
      <c r="BF586" s="48">
        <v>7409896</v>
      </c>
      <c r="BG586" s="45" t="s">
        <v>1</v>
      </c>
      <c r="BH586" s="45" t="s">
        <v>1443</v>
      </c>
      <c r="BI586" s="45" t="s">
        <v>2469</v>
      </c>
      <c r="BJ586" s="45" t="s">
        <v>2274</v>
      </c>
      <c r="BK586" s="45" t="s">
        <v>145</v>
      </c>
      <c r="BM586" s="48">
        <v>0</v>
      </c>
      <c r="BP586" s="48">
        <v>490878</v>
      </c>
      <c r="BQ586" s="45" t="s">
        <v>1</v>
      </c>
      <c r="BR586" s="45" t="s">
        <v>644</v>
      </c>
      <c r="BS586" s="45" t="s">
        <v>1978</v>
      </c>
      <c r="BT586" s="45" t="s">
        <v>2358</v>
      </c>
      <c r="BU586" s="45" t="s">
        <v>346</v>
      </c>
      <c r="BW586" s="48">
        <v>0</v>
      </c>
    </row>
    <row r="587" spans="1:75" x14ac:dyDescent="0.3">
      <c r="A587" s="45" t="s">
        <v>556</v>
      </c>
      <c r="B587" s="45" t="s">
        <v>1715</v>
      </c>
      <c r="C587" s="45" t="s">
        <v>1139</v>
      </c>
      <c r="D587" s="45" t="s">
        <v>106</v>
      </c>
      <c r="E587" s="45" t="s">
        <v>2</v>
      </c>
      <c r="F587" s="51"/>
      <c r="O587" s="48">
        <v>0</v>
      </c>
      <c r="Y587" s="48">
        <v>0</v>
      </c>
      <c r="AI587" s="48">
        <v>0</v>
      </c>
      <c r="AS587" s="48">
        <v>20563.189999999999</v>
      </c>
      <c r="AV587" s="48">
        <v>0</v>
      </c>
      <c r="AW587" s="45" t="s">
        <v>1</v>
      </c>
      <c r="AX587" s="45" t="s">
        <v>644</v>
      </c>
      <c r="AY587" s="45" t="s">
        <v>2818</v>
      </c>
      <c r="AZ587" s="45" t="s">
        <v>2358</v>
      </c>
      <c r="BA587" s="45" t="s">
        <v>346</v>
      </c>
      <c r="BC587" s="48">
        <v>15613.29</v>
      </c>
      <c r="BF587" s="48">
        <v>6123497</v>
      </c>
      <c r="BG587" s="45" t="s">
        <v>1</v>
      </c>
      <c r="BH587" s="45" t="s">
        <v>1444</v>
      </c>
      <c r="BI587" s="45" t="s">
        <v>2599</v>
      </c>
      <c r="BJ587" s="45" t="s">
        <v>2288</v>
      </c>
      <c r="BK587" s="45" t="s">
        <v>145</v>
      </c>
      <c r="BM587" s="48">
        <v>582957.23</v>
      </c>
      <c r="BP587" s="48">
        <v>1355980.91</v>
      </c>
      <c r="BQ587" s="45" t="s">
        <v>1</v>
      </c>
      <c r="BR587" s="45" t="s">
        <v>644</v>
      </c>
      <c r="BS587" s="45" t="s">
        <v>1962</v>
      </c>
      <c r="BT587" s="45" t="s">
        <v>2358</v>
      </c>
      <c r="BU587" s="45" t="s">
        <v>341</v>
      </c>
      <c r="BW587" s="48">
        <v>0</v>
      </c>
    </row>
    <row r="588" spans="1:75" x14ac:dyDescent="0.3">
      <c r="A588" s="45" t="s">
        <v>1348</v>
      </c>
      <c r="B588" s="45" t="s">
        <v>1716</v>
      </c>
      <c r="C588" s="45" t="s">
        <v>1154</v>
      </c>
      <c r="D588" s="45" t="s">
        <v>326</v>
      </c>
      <c r="E588" s="45" t="s">
        <v>2</v>
      </c>
      <c r="F588" s="51"/>
      <c r="O588" s="48">
        <v>0</v>
      </c>
      <c r="Y588" s="48">
        <v>0</v>
      </c>
      <c r="AI588" s="48">
        <v>0</v>
      </c>
      <c r="AS588" s="48">
        <v>0</v>
      </c>
      <c r="AV588" s="48">
        <v>72500</v>
      </c>
      <c r="AW588" s="45" t="s">
        <v>1</v>
      </c>
      <c r="AX588" s="45" t="s">
        <v>644</v>
      </c>
      <c r="AY588" s="45" t="s">
        <v>2587</v>
      </c>
      <c r="AZ588" s="45" t="s">
        <v>2084</v>
      </c>
      <c r="BA588" s="45" t="s">
        <v>145</v>
      </c>
      <c r="BC588" s="48">
        <v>0</v>
      </c>
      <c r="BF588" s="48">
        <v>432006</v>
      </c>
      <c r="BG588" s="45" t="s">
        <v>1</v>
      </c>
      <c r="BH588" s="45" t="s">
        <v>1444</v>
      </c>
      <c r="BI588" s="45" t="s">
        <v>2025</v>
      </c>
      <c r="BJ588" s="45" t="s">
        <v>2293</v>
      </c>
      <c r="BK588" s="45" t="s">
        <v>175</v>
      </c>
      <c r="BM588" s="48">
        <v>0</v>
      </c>
      <c r="BP588" s="48">
        <v>613853.89</v>
      </c>
      <c r="BQ588" s="45" t="s">
        <v>1</v>
      </c>
      <c r="BR588" s="45" t="s">
        <v>644</v>
      </c>
      <c r="BS588" s="45" t="s">
        <v>1963</v>
      </c>
      <c r="BT588" s="45" t="s">
        <v>2358</v>
      </c>
      <c r="BU588" s="45" t="s">
        <v>342</v>
      </c>
      <c r="BW588" s="48">
        <v>0</v>
      </c>
    </row>
    <row r="589" spans="1:75" x14ac:dyDescent="0.3">
      <c r="A589" s="45" t="s">
        <v>1349</v>
      </c>
      <c r="B589" s="45" t="s">
        <v>1717</v>
      </c>
      <c r="C589" s="45" t="s">
        <v>1139</v>
      </c>
      <c r="D589" s="45" t="s">
        <v>117</v>
      </c>
      <c r="E589" s="45" t="s">
        <v>2</v>
      </c>
      <c r="F589" s="51"/>
      <c r="O589" s="48">
        <v>3651.42</v>
      </c>
      <c r="Y589" s="48">
        <v>0</v>
      </c>
      <c r="AI589" s="48">
        <v>429392.65</v>
      </c>
      <c r="AS589" s="48">
        <v>423206.92</v>
      </c>
      <c r="AV589" s="48">
        <v>300000</v>
      </c>
      <c r="AW589" s="45" t="s">
        <v>1</v>
      </c>
      <c r="AX589" s="45" t="s">
        <v>644</v>
      </c>
      <c r="AY589" s="45" t="s">
        <v>2042</v>
      </c>
      <c r="AZ589" s="45" t="s">
        <v>2095</v>
      </c>
      <c r="BA589" s="45" t="s">
        <v>145</v>
      </c>
      <c r="BC589" s="48">
        <v>60397.760000000002</v>
      </c>
      <c r="BF589" s="48">
        <v>3200000</v>
      </c>
      <c r="BG589" s="45" t="s">
        <v>1</v>
      </c>
      <c r="BH589" s="45" t="s">
        <v>1445</v>
      </c>
      <c r="BI589" s="45" t="s">
        <v>2820</v>
      </c>
      <c r="BJ589" s="45" t="s">
        <v>2294</v>
      </c>
      <c r="BK589" s="45" t="s">
        <v>145</v>
      </c>
      <c r="BM589" s="48">
        <v>-535127.30000000005</v>
      </c>
      <c r="BP589" s="48">
        <v>19026.59</v>
      </c>
      <c r="BQ589" s="45" t="s">
        <v>3</v>
      </c>
      <c r="BR589" s="45" t="s">
        <v>644</v>
      </c>
      <c r="BS589" s="45" t="s">
        <v>1966</v>
      </c>
      <c r="BT589" s="45" t="s">
        <v>2245</v>
      </c>
      <c r="BU589" s="45" t="s">
        <v>203</v>
      </c>
      <c r="BW589" s="48">
        <v>-381521.45</v>
      </c>
    </row>
    <row r="590" spans="1:75" x14ac:dyDescent="0.3">
      <c r="A590" s="45" t="s">
        <v>1349</v>
      </c>
      <c r="B590" s="45" t="s">
        <v>1718</v>
      </c>
      <c r="C590" s="45" t="s">
        <v>2158</v>
      </c>
      <c r="D590" s="45" t="s">
        <v>361</v>
      </c>
      <c r="E590" s="45" t="s">
        <v>2</v>
      </c>
      <c r="F590" s="51"/>
      <c r="O590" s="48">
        <v>0</v>
      </c>
      <c r="Y590" s="48">
        <v>0</v>
      </c>
      <c r="AI590" s="48">
        <v>0</v>
      </c>
      <c r="AS590" s="48">
        <v>0</v>
      </c>
      <c r="AV590" s="48">
        <v>0</v>
      </c>
      <c r="AW590" s="45" t="s">
        <v>1</v>
      </c>
      <c r="AX590" s="45" t="s">
        <v>644</v>
      </c>
      <c r="AY590" s="45" t="s">
        <v>2819</v>
      </c>
      <c r="AZ590" s="45" t="s">
        <v>2095</v>
      </c>
      <c r="BA590" s="45" t="s">
        <v>145</v>
      </c>
      <c r="BC590" s="48">
        <v>0</v>
      </c>
      <c r="BF590" s="48">
        <v>240500</v>
      </c>
      <c r="BG590" s="45" t="s">
        <v>1</v>
      </c>
      <c r="BH590" s="45" t="s">
        <v>1445</v>
      </c>
      <c r="BI590" s="45" t="s">
        <v>2025</v>
      </c>
      <c r="BJ590" s="45" t="s">
        <v>2296</v>
      </c>
      <c r="BK590" s="45" t="s">
        <v>175</v>
      </c>
      <c r="BM590" s="48">
        <v>187370.32</v>
      </c>
      <c r="BP590" s="48">
        <v>2200</v>
      </c>
      <c r="BQ590" s="45" t="s">
        <v>3</v>
      </c>
      <c r="BR590" s="45" t="s">
        <v>644</v>
      </c>
      <c r="BS590" s="45" t="s">
        <v>1967</v>
      </c>
      <c r="BT590" s="45" t="s">
        <v>2246</v>
      </c>
      <c r="BU590" s="45" t="s">
        <v>343</v>
      </c>
      <c r="BW590" s="48">
        <v>912653.55</v>
      </c>
    </row>
    <row r="591" spans="1:75" x14ac:dyDescent="0.3">
      <c r="A591" s="45" t="s">
        <v>1350</v>
      </c>
      <c r="B591" s="45" t="s">
        <v>865</v>
      </c>
      <c r="C591" s="45" t="s">
        <v>1253</v>
      </c>
      <c r="D591" s="45" t="s">
        <v>118</v>
      </c>
      <c r="E591" s="45" t="s">
        <v>1</v>
      </c>
      <c r="F591" s="51"/>
      <c r="O591" s="48">
        <v>0</v>
      </c>
      <c r="Y591" s="48">
        <v>0</v>
      </c>
      <c r="AI591" s="48">
        <v>0</v>
      </c>
      <c r="AS591" s="48">
        <v>0</v>
      </c>
      <c r="AV591" s="48">
        <v>0</v>
      </c>
      <c r="AW591" s="45" t="s">
        <v>1</v>
      </c>
      <c r="AX591" s="45" t="s">
        <v>657</v>
      </c>
      <c r="AY591" s="45" t="s">
        <v>1010</v>
      </c>
      <c r="AZ591" s="45" t="s">
        <v>1205</v>
      </c>
      <c r="BA591" s="45" t="s">
        <v>145</v>
      </c>
      <c r="BC591" s="48">
        <v>25463.03</v>
      </c>
      <c r="BF591" s="48">
        <v>0</v>
      </c>
      <c r="BG591" s="45" t="s">
        <v>2</v>
      </c>
      <c r="BH591" s="45" t="s">
        <v>1445</v>
      </c>
      <c r="BI591" s="45" t="s">
        <v>2903</v>
      </c>
      <c r="BJ591" s="45" t="s">
        <v>2304</v>
      </c>
      <c r="BK591" s="45" t="s">
        <v>175</v>
      </c>
      <c r="BM591" s="48">
        <v>43116.76</v>
      </c>
      <c r="BP591" s="48">
        <v>556495.16</v>
      </c>
      <c r="BQ591" s="45" t="s">
        <v>3</v>
      </c>
      <c r="BR591" s="45" t="s">
        <v>644</v>
      </c>
      <c r="BS591" s="45" t="s">
        <v>1968</v>
      </c>
      <c r="BT591" s="45" t="s">
        <v>2247</v>
      </c>
      <c r="BU591" s="45" t="s">
        <v>125</v>
      </c>
      <c r="BW591" s="48">
        <v>1462.74</v>
      </c>
    </row>
    <row r="592" spans="1:75" x14ac:dyDescent="0.3">
      <c r="A592" s="45" t="s">
        <v>1350</v>
      </c>
      <c r="B592" s="45" t="s">
        <v>1719</v>
      </c>
      <c r="C592" s="45" t="s">
        <v>2383</v>
      </c>
      <c r="D592" s="45" t="s">
        <v>118</v>
      </c>
      <c r="E592" s="45" t="s">
        <v>1</v>
      </c>
      <c r="F592" s="51"/>
      <c r="O592" s="48">
        <v>0</v>
      </c>
      <c r="Y592" s="48">
        <v>0</v>
      </c>
      <c r="AI592" s="48">
        <v>0</v>
      </c>
      <c r="AS592" s="48">
        <v>0</v>
      </c>
      <c r="AV592" s="48">
        <v>2483255</v>
      </c>
      <c r="AW592" s="45" t="s">
        <v>1</v>
      </c>
      <c r="AX592" s="45" t="s">
        <v>658</v>
      </c>
      <c r="AY592" s="45" t="s">
        <v>658</v>
      </c>
      <c r="AZ592" s="45" t="s">
        <v>1206</v>
      </c>
      <c r="BA592" s="45" t="s">
        <v>145</v>
      </c>
      <c r="BC592" s="48">
        <v>44105.37</v>
      </c>
      <c r="BF592" s="48">
        <v>0</v>
      </c>
      <c r="BG592" s="45" t="s">
        <v>1</v>
      </c>
      <c r="BH592" s="45" t="s">
        <v>2848</v>
      </c>
      <c r="BI592" s="45" t="s">
        <v>2904</v>
      </c>
      <c r="BJ592" s="45" t="s">
        <v>2297</v>
      </c>
      <c r="BK592" s="45" t="s">
        <v>145</v>
      </c>
      <c r="BM592" s="48">
        <v>15249.79</v>
      </c>
      <c r="BP592" s="48">
        <v>340574.93</v>
      </c>
      <c r="BQ592" s="45" t="s">
        <v>3</v>
      </c>
      <c r="BR592" s="45" t="s">
        <v>644</v>
      </c>
      <c r="BS592" s="45" t="s">
        <v>1969</v>
      </c>
      <c r="BT592" s="45" t="s">
        <v>2248</v>
      </c>
      <c r="BU592" s="45" t="s">
        <v>203</v>
      </c>
      <c r="BW592" s="48">
        <v>34855.39</v>
      </c>
    </row>
    <row r="593" spans="1:75" x14ac:dyDescent="0.3">
      <c r="A593" s="45" t="s">
        <v>1350</v>
      </c>
      <c r="B593" s="45" t="s">
        <v>1719</v>
      </c>
      <c r="C593" s="45" t="s">
        <v>2384</v>
      </c>
      <c r="D593" s="45" t="s">
        <v>379</v>
      </c>
      <c r="E593" s="45" t="s">
        <v>1</v>
      </c>
      <c r="F593" s="51"/>
      <c r="O593" s="48">
        <v>0</v>
      </c>
      <c r="Y593" s="48">
        <v>0</v>
      </c>
      <c r="AI593" s="48">
        <v>0</v>
      </c>
      <c r="AS593" s="48">
        <v>0</v>
      </c>
      <c r="AV593" s="48">
        <v>0</v>
      </c>
      <c r="AW593" s="45" t="s">
        <v>2</v>
      </c>
      <c r="AX593" s="45" t="s">
        <v>658</v>
      </c>
      <c r="AY593" s="45" t="s">
        <v>2598</v>
      </c>
      <c r="AZ593" s="45" t="s">
        <v>1214</v>
      </c>
      <c r="BA593" s="45" t="s">
        <v>189</v>
      </c>
      <c r="BC593" s="48">
        <v>0</v>
      </c>
      <c r="BF593" s="48">
        <v>1779</v>
      </c>
      <c r="BG593" s="45" t="s">
        <v>2</v>
      </c>
      <c r="BH593" s="45" t="s">
        <v>1447</v>
      </c>
      <c r="BI593" s="45" t="s">
        <v>1011</v>
      </c>
      <c r="BJ593" s="45" t="s">
        <v>1207</v>
      </c>
      <c r="BK593" s="45" t="s">
        <v>165</v>
      </c>
      <c r="BM593" s="48">
        <v>68497.47</v>
      </c>
      <c r="BP593" s="48">
        <v>573076.81000000006</v>
      </c>
      <c r="BQ593" s="45" t="s">
        <v>2</v>
      </c>
      <c r="BR593" s="45" t="s">
        <v>644</v>
      </c>
      <c r="BS593" s="45" t="s">
        <v>1970</v>
      </c>
      <c r="BT593" s="45" t="s">
        <v>2249</v>
      </c>
      <c r="BU593" s="45" t="s">
        <v>74</v>
      </c>
      <c r="BW593" s="48">
        <v>2081.13</v>
      </c>
    </row>
    <row r="594" spans="1:75" x14ac:dyDescent="0.3">
      <c r="A594" s="45" t="s">
        <v>1350</v>
      </c>
      <c r="B594" s="45" t="s">
        <v>1350</v>
      </c>
      <c r="C594" s="45" t="s">
        <v>2157</v>
      </c>
      <c r="D594" s="45" t="s">
        <v>118</v>
      </c>
      <c r="E594" s="45" t="s">
        <v>2</v>
      </c>
      <c r="F594" s="51"/>
      <c r="O594" s="48">
        <v>0</v>
      </c>
      <c r="Y594" s="48">
        <v>0</v>
      </c>
      <c r="AI594" s="48">
        <v>0</v>
      </c>
      <c r="AS594" s="48">
        <v>0</v>
      </c>
      <c r="AV594" s="48">
        <v>0</v>
      </c>
      <c r="AW594" s="45" t="s">
        <v>2</v>
      </c>
      <c r="AX594" s="45" t="s">
        <v>658</v>
      </c>
      <c r="AY594" s="45" t="s">
        <v>1022</v>
      </c>
      <c r="AZ594" s="45" t="s">
        <v>1214</v>
      </c>
      <c r="BA594" s="45" t="s">
        <v>175</v>
      </c>
      <c r="BC594" s="48">
        <v>0</v>
      </c>
      <c r="BF594" s="48">
        <v>325657</v>
      </c>
      <c r="BG594" s="45" t="s">
        <v>2</v>
      </c>
      <c r="BH594" s="45" t="s">
        <v>1447</v>
      </c>
      <c r="BI594" s="45" t="s">
        <v>1012</v>
      </c>
      <c r="BJ594" s="45" t="s">
        <v>1208</v>
      </c>
      <c r="BK594" s="45" t="s">
        <v>202</v>
      </c>
      <c r="BM594" s="48">
        <v>0</v>
      </c>
      <c r="BP594" s="48">
        <v>0</v>
      </c>
      <c r="BQ594" s="45" t="s">
        <v>2</v>
      </c>
      <c r="BR594" s="45" t="s">
        <v>644</v>
      </c>
      <c r="BS594" s="45" t="s">
        <v>1975</v>
      </c>
      <c r="BT594" s="45" t="s">
        <v>1052</v>
      </c>
      <c r="BU594" s="45" t="s">
        <v>74</v>
      </c>
      <c r="BW594" s="48">
        <v>0</v>
      </c>
    </row>
    <row r="595" spans="1:75" x14ac:dyDescent="0.3">
      <c r="A595" s="45" t="s">
        <v>1351</v>
      </c>
      <c r="B595" s="45" t="s">
        <v>2995</v>
      </c>
      <c r="C595" s="45" t="s">
        <v>3068</v>
      </c>
      <c r="D595" s="45" t="s">
        <v>270</v>
      </c>
      <c r="E595" s="45" t="s">
        <v>1</v>
      </c>
      <c r="F595" s="51"/>
      <c r="O595" s="48">
        <v>0</v>
      </c>
      <c r="Y595" s="48">
        <v>0</v>
      </c>
      <c r="AI595" s="48">
        <v>442177.58</v>
      </c>
      <c r="AS595" s="48">
        <v>-3562.58</v>
      </c>
      <c r="AV595" s="48">
        <v>6000000</v>
      </c>
      <c r="AW595" s="45" t="s">
        <v>1</v>
      </c>
      <c r="AX595" s="45" t="s">
        <v>1443</v>
      </c>
      <c r="AY595" s="45" t="s">
        <v>2469</v>
      </c>
      <c r="AZ595" s="45" t="s">
        <v>2274</v>
      </c>
      <c r="BA595" s="45" t="s">
        <v>145</v>
      </c>
      <c r="BC595" s="48">
        <v>0</v>
      </c>
      <c r="BF595" s="48">
        <v>0</v>
      </c>
      <c r="BG595" s="45" t="s">
        <v>2</v>
      </c>
      <c r="BH595" s="45" t="s">
        <v>1447</v>
      </c>
      <c r="BI595" s="45" t="s">
        <v>2036</v>
      </c>
      <c r="BJ595" s="45" t="s">
        <v>1208</v>
      </c>
      <c r="BK595" s="45" t="s">
        <v>86</v>
      </c>
      <c r="BM595" s="48">
        <v>0</v>
      </c>
      <c r="BP595" s="48">
        <v>0</v>
      </c>
      <c r="BQ595" s="45" t="s">
        <v>2</v>
      </c>
      <c r="BR595" s="45" t="s">
        <v>644</v>
      </c>
      <c r="BS595" s="45" t="s">
        <v>1973</v>
      </c>
      <c r="BT595" s="45" t="s">
        <v>2252</v>
      </c>
      <c r="BU595" s="45" t="s">
        <v>340</v>
      </c>
      <c r="BW595" s="48">
        <v>0</v>
      </c>
    </row>
    <row r="596" spans="1:75" x14ac:dyDescent="0.3">
      <c r="A596" s="45" t="s">
        <v>1351</v>
      </c>
      <c r="B596" s="45" t="s">
        <v>2995</v>
      </c>
      <c r="C596" s="45" t="s">
        <v>3068</v>
      </c>
      <c r="D596" s="45" t="s">
        <v>388</v>
      </c>
      <c r="E596" s="45" t="s">
        <v>1</v>
      </c>
      <c r="F596" s="51"/>
      <c r="O596" s="48">
        <v>0</v>
      </c>
      <c r="Y596" s="48">
        <v>0</v>
      </c>
      <c r="AI596" s="48">
        <v>170442.86</v>
      </c>
      <c r="AS596" s="48">
        <v>76942.14</v>
      </c>
      <c r="AV596" s="48">
        <v>2000000</v>
      </c>
      <c r="AW596" s="45" t="s">
        <v>1</v>
      </c>
      <c r="AX596" s="45" t="s">
        <v>1444</v>
      </c>
      <c r="AY596" s="45" t="s">
        <v>2599</v>
      </c>
      <c r="AZ596" s="45" t="s">
        <v>2288</v>
      </c>
      <c r="BA596" s="45" t="s">
        <v>145</v>
      </c>
      <c r="BC596" s="48">
        <v>0</v>
      </c>
      <c r="BF596" s="48">
        <v>0</v>
      </c>
      <c r="BG596" s="45" t="s">
        <v>1</v>
      </c>
      <c r="BH596" s="45" t="s">
        <v>1449</v>
      </c>
      <c r="BI596" s="45" t="s">
        <v>2037</v>
      </c>
      <c r="BJ596" s="45" t="s">
        <v>2360</v>
      </c>
      <c r="BK596" s="45" t="s">
        <v>283</v>
      </c>
      <c r="BM596" s="48">
        <v>0</v>
      </c>
      <c r="BP596" s="48">
        <v>0</v>
      </c>
      <c r="BQ596" s="45" t="s">
        <v>2</v>
      </c>
      <c r="BR596" s="45" t="s">
        <v>644</v>
      </c>
      <c r="BS596" s="45" t="s">
        <v>1978</v>
      </c>
      <c r="BT596" s="45" t="s">
        <v>2252</v>
      </c>
      <c r="BU596" s="45" t="s">
        <v>346</v>
      </c>
      <c r="BW596" s="48">
        <v>0</v>
      </c>
    </row>
    <row r="597" spans="1:75" x14ac:dyDescent="0.3">
      <c r="A597" s="45" t="s">
        <v>1351</v>
      </c>
      <c r="B597" s="45" t="s">
        <v>1720</v>
      </c>
      <c r="C597" s="45" t="s">
        <v>2363</v>
      </c>
      <c r="D597" s="45" t="s">
        <v>252</v>
      </c>
      <c r="E597" s="45" t="s">
        <v>1</v>
      </c>
      <c r="F597" s="51"/>
      <c r="O597" s="48">
        <v>0</v>
      </c>
      <c r="Y597" s="48">
        <v>128218.79</v>
      </c>
      <c r="AI597" s="48">
        <v>903808.72</v>
      </c>
      <c r="AS597" s="48">
        <v>468720.68</v>
      </c>
      <c r="AV597" s="48">
        <v>432006</v>
      </c>
      <c r="AW597" s="45" t="s">
        <v>1</v>
      </c>
      <c r="AX597" s="45" t="s">
        <v>1444</v>
      </c>
      <c r="AY597" s="45" t="s">
        <v>2025</v>
      </c>
      <c r="AZ597" s="45" t="s">
        <v>2293</v>
      </c>
      <c r="BA597" s="45" t="s">
        <v>175</v>
      </c>
      <c r="BC597" s="48">
        <v>96979.26</v>
      </c>
      <c r="BF597" s="48">
        <v>10572</v>
      </c>
      <c r="BG597" s="45" t="s">
        <v>3</v>
      </c>
      <c r="BH597" s="45" t="s">
        <v>661</v>
      </c>
      <c r="BI597" s="45" t="s">
        <v>1990</v>
      </c>
      <c r="BJ597" s="45" t="s">
        <v>2257</v>
      </c>
      <c r="BK597" s="45" t="s">
        <v>30</v>
      </c>
      <c r="BM597" s="48">
        <v>1196176.82</v>
      </c>
      <c r="BP597" s="48">
        <v>650000</v>
      </c>
      <c r="BQ597" s="45" t="s">
        <v>1</v>
      </c>
      <c r="BR597" s="45" t="s">
        <v>644</v>
      </c>
      <c r="BS597" s="45" t="s">
        <v>1958</v>
      </c>
      <c r="BT597" s="45" t="s">
        <v>2079</v>
      </c>
      <c r="BU597" s="45" t="s">
        <v>145</v>
      </c>
      <c r="BW597" s="48">
        <v>-96433.69</v>
      </c>
    </row>
    <row r="598" spans="1:75" x14ac:dyDescent="0.3">
      <c r="A598" s="45" t="s">
        <v>2493</v>
      </c>
      <c r="B598" s="45" t="s">
        <v>825</v>
      </c>
      <c r="C598" s="45" t="s">
        <v>1120</v>
      </c>
      <c r="D598" s="45" t="s">
        <v>3069</v>
      </c>
      <c r="E598" s="45" t="s">
        <v>2</v>
      </c>
      <c r="F598" s="51"/>
      <c r="O598" s="48">
        <v>156745.16</v>
      </c>
      <c r="Y598" s="48">
        <v>741.37</v>
      </c>
      <c r="AI598" s="48">
        <v>0</v>
      </c>
      <c r="AS598" s="48">
        <v>0</v>
      </c>
      <c r="AV598" s="48">
        <v>240500</v>
      </c>
      <c r="AW598" s="45" t="s">
        <v>1</v>
      </c>
      <c r="AX598" s="45" t="s">
        <v>1445</v>
      </c>
      <c r="AY598" s="45" t="s">
        <v>2025</v>
      </c>
      <c r="AZ598" s="45" t="s">
        <v>2296</v>
      </c>
      <c r="BA598" s="45" t="s">
        <v>175</v>
      </c>
      <c r="BC598" s="48">
        <v>0</v>
      </c>
      <c r="BF598" s="48">
        <v>0</v>
      </c>
      <c r="BG598" s="45" t="s">
        <v>1</v>
      </c>
      <c r="BH598" s="45" t="s">
        <v>661</v>
      </c>
      <c r="BI598" s="45" t="s">
        <v>2905</v>
      </c>
      <c r="BJ598" s="45" t="s">
        <v>145</v>
      </c>
      <c r="BK598" s="45" t="s">
        <v>145</v>
      </c>
      <c r="BM598" s="48">
        <v>0</v>
      </c>
      <c r="BP598" s="48">
        <v>1950000</v>
      </c>
      <c r="BQ598" s="45" t="s">
        <v>1</v>
      </c>
      <c r="BR598" s="45" t="s">
        <v>644</v>
      </c>
      <c r="BS598" s="45" t="s">
        <v>1957</v>
      </c>
      <c r="BT598" s="45" t="s">
        <v>2079</v>
      </c>
      <c r="BU598" s="45" t="s">
        <v>145</v>
      </c>
      <c r="BW598" s="48">
        <v>0</v>
      </c>
    </row>
    <row r="599" spans="1:75" x14ac:dyDescent="0.3">
      <c r="A599" s="45" t="s">
        <v>1352</v>
      </c>
      <c r="B599" s="45" t="s">
        <v>1721</v>
      </c>
      <c r="C599" s="45" t="s">
        <v>145</v>
      </c>
      <c r="D599" s="45" t="s">
        <v>145</v>
      </c>
      <c r="E599" s="45" t="s">
        <v>1</v>
      </c>
      <c r="F599" s="51"/>
      <c r="O599" s="48">
        <v>0</v>
      </c>
      <c r="Y599" s="48">
        <v>0</v>
      </c>
      <c r="AI599" s="48">
        <v>0</v>
      </c>
      <c r="AS599" s="48">
        <v>0</v>
      </c>
      <c r="AV599" s="48">
        <v>0</v>
      </c>
      <c r="AW599" s="45" t="s">
        <v>1</v>
      </c>
      <c r="AX599" s="45" t="s">
        <v>1445</v>
      </c>
      <c r="AY599" s="45" t="s">
        <v>2820</v>
      </c>
      <c r="AZ599" s="45" t="s">
        <v>145</v>
      </c>
      <c r="BA599" s="45" t="s">
        <v>145</v>
      </c>
      <c r="BC599" s="48">
        <v>0</v>
      </c>
      <c r="BF599" s="48">
        <v>200000</v>
      </c>
      <c r="BG599" s="45" t="s">
        <v>2</v>
      </c>
      <c r="BH599" s="45" t="s">
        <v>662</v>
      </c>
      <c r="BI599" s="45" t="s">
        <v>1016</v>
      </c>
      <c r="BJ599" s="45" t="s">
        <v>1210</v>
      </c>
      <c r="BK599" s="45" t="s">
        <v>47</v>
      </c>
      <c r="BM599" s="48">
        <v>0</v>
      </c>
      <c r="BP599" s="48">
        <v>0</v>
      </c>
      <c r="BQ599" s="45" t="s">
        <v>1</v>
      </c>
      <c r="BR599" s="45" t="s">
        <v>644</v>
      </c>
      <c r="BS599" s="45" t="s">
        <v>1965</v>
      </c>
      <c r="BT599" s="45" t="s">
        <v>145</v>
      </c>
      <c r="BU599" s="45" t="s">
        <v>145</v>
      </c>
      <c r="BW599" s="48">
        <v>0</v>
      </c>
    </row>
    <row r="600" spans="1:75" x14ac:dyDescent="0.3">
      <c r="A600" s="45" t="s">
        <v>1352</v>
      </c>
      <c r="B600" s="45" t="s">
        <v>1722</v>
      </c>
      <c r="C600" s="45" t="s">
        <v>2145</v>
      </c>
      <c r="D600" s="45" t="s">
        <v>2159</v>
      </c>
      <c r="E600" s="45" t="s">
        <v>2</v>
      </c>
      <c r="F600" s="51"/>
      <c r="O600" s="48">
        <v>0</v>
      </c>
      <c r="Y600" s="48">
        <v>0</v>
      </c>
      <c r="AI600" s="48">
        <v>0</v>
      </c>
      <c r="AS600" s="48">
        <v>0</v>
      </c>
      <c r="AV600" s="48">
        <v>0</v>
      </c>
      <c r="AW600" s="45" t="s">
        <v>2</v>
      </c>
      <c r="AX600" s="45" t="s">
        <v>1447</v>
      </c>
      <c r="AY600" s="45" t="s">
        <v>1011</v>
      </c>
      <c r="AZ600" s="45" t="s">
        <v>1207</v>
      </c>
      <c r="BA600" s="45" t="s">
        <v>165</v>
      </c>
      <c r="BC600" s="48">
        <v>0</v>
      </c>
      <c r="BF600" s="48">
        <v>450000</v>
      </c>
      <c r="BG600" s="45" t="s">
        <v>2</v>
      </c>
      <c r="BH600" s="45" t="s">
        <v>1453</v>
      </c>
      <c r="BI600" s="45" t="s">
        <v>1025</v>
      </c>
      <c r="BJ600" s="45" t="s">
        <v>1215</v>
      </c>
      <c r="BK600" s="45" t="s">
        <v>165</v>
      </c>
      <c r="BM600" s="48">
        <v>0</v>
      </c>
      <c r="BP600" s="48">
        <v>1400000</v>
      </c>
      <c r="BQ600" s="45" t="s">
        <v>1</v>
      </c>
      <c r="BR600" s="45" t="s">
        <v>2521</v>
      </c>
      <c r="BS600" s="45" t="s">
        <v>2595</v>
      </c>
      <c r="BT600" s="45" t="s">
        <v>2084</v>
      </c>
      <c r="BU600" s="45" t="s">
        <v>145</v>
      </c>
      <c r="BW600" s="48">
        <v>58519.5</v>
      </c>
    </row>
    <row r="601" spans="1:75" x14ac:dyDescent="0.3">
      <c r="A601" s="45" t="s">
        <v>1307</v>
      </c>
      <c r="B601" s="45" t="s">
        <v>1723</v>
      </c>
      <c r="C601" s="45" t="s">
        <v>1233</v>
      </c>
      <c r="D601" s="45" t="s">
        <v>119</v>
      </c>
      <c r="E601" s="45" t="s">
        <v>1</v>
      </c>
      <c r="F601" s="51"/>
      <c r="O601" s="48">
        <v>161296.65960000001</v>
      </c>
      <c r="Y601" s="48">
        <v>0</v>
      </c>
      <c r="AI601" s="48">
        <v>0</v>
      </c>
      <c r="AS601" s="48">
        <v>0</v>
      </c>
      <c r="AV601" s="48">
        <v>325657</v>
      </c>
      <c r="AW601" s="45" t="s">
        <v>2</v>
      </c>
      <c r="AX601" s="45" t="s">
        <v>1447</v>
      </c>
      <c r="AY601" s="45" t="s">
        <v>1012</v>
      </c>
      <c r="AZ601" s="45" t="s">
        <v>1208</v>
      </c>
      <c r="BA601" s="45" t="s">
        <v>202</v>
      </c>
      <c r="BC601" s="48">
        <v>0</v>
      </c>
      <c r="BF601" s="48">
        <v>75000</v>
      </c>
      <c r="BG601" s="45" t="s">
        <v>2</v>
      </c>
      <c r="BH601" s="45" t="s">
        <v>1453</v>
      </c>
      <c r="BI601" s="45" t="s">
        <v>1026</v>
      </c>
      <c r="BJ601" s="45" t="s">
        <v>1215</v>
      </c>
      <c r="BK601" s="45" t="s">
        <v>203</v>
      </c>
      <c r="BM601" s="48">
        <v>0</v>
      </c>
      <c r="BP601" s="48">
        <v>0</v>
      </c>
      <c r="BQ601" s="45" t="s">
        <v>3</v>
      </c>
      <c r="BR601" s="45" t="s">
        <v>1445</v>
      </c>
      <c r="BS601" s="45" t="s">
        <v>1980</v>
      </c>
      <c r="BT601" s="45" t="s">
        <v>2253</v>
      </c>
      <c r="BU601" s="45" t="s">
        <v>203</v>
      </c>
      <c r="BW601" s="48">
        <v>0</v>
      </c>
    </row>
    <row r="602" spans="1:75" x14ac:dyDescent="0.3">
      <c r="A602" s="45" t="s">
        <v>1307</v>
      </c>
      <c r="B602" s="45" t="s">
        <v>1723</v>
      </c>
      <c r="C602" s="45" t="s">
        <v>2362</v>
      </c>
      <c r="D602" s="45" t="s">
        <v>119</v>
      </c>
      <c r="E602" s="45" t="s">
        <v>1</v>
      </c>
      <c r="F602" s="51"/>
      <c r="O602" s="48">
        <v>14835.422</v>
      </c>
      <c r="Y602" s="48">
        <v>89020.650599999994</v>
      </c>
      <c r="AI602" s="48">
        <v>60446.870799999997</v>
      </c>
      <c r="AS602" s="48">
        <v>0</v>
      </c>
      <c r="AV602" s="48">
        <v>0</v>
      </c>
      <c r="AW602" s="45" t="s">
        <v>2</v>
      </c>
      <c r="AX602" s="45" t="s">
        <v>1447</v>
      </c>
      <c r="AY602" s="45" t="s">
        <v>2044</v>
      </c>
      <c r="AZ602" s="45" t="s">
        <v>1208</v>
      </c>
      <c r="BA602" s="45" t="s">
        <v>125</v>
      </c>
      <c r="BC602" s="48">
        <v>0</v>
      </c>
      <c r="BF602" s="48">
        <v>4229721.810089021</v>
      </c>
      <c r="BG602" s="45" t="s">
        <v>4</v>
      </c>
      <c r="BH602" s="45" t="s">
        <v>670</v>
      </c>
      <c r="BI602" s="45" t="s">
        <v>2906</v>
      </c>
      <c r="BJ602" s="45" t="s">
        <v>145</v>
      </c>
      <c r="BK602" s="45" t="s">
        <v>145</v>
      </c>
      <c r="BM602" s="48">
        <v>0</v>
      </c>
      <c r="BP602" s="48">
        <v>170589.96</v>
      </c>
      <c r="BQ602" s="45" t="s">
        <v>2</v>
      </c>
      <c r="BR602" s="45" t="s">
        <v>645</v>
      </c>
      <c r="BS602" s="45" t="s">
        <v>993</v>
      </c>
      <c r="BT602" s="45" t="s">
        <v>1194</v>
      </c>
      <c r="BU602" s="45" t="s">
        <v>86</v>
      </c>
      <c r="BW602" s="48">
        <v>0</v>
      </c>
    </row>
    <row r="603" spans="1:75" x14ac:dyDescent="0.3">
      <c r="A603" s="45" t="s">
        <v>1307</v>
      </c>
      <c r="B603" s="45" t="s">
        <v>1723</v>
      </c>
      <c r="C603" s="45" t="s">
        <v>2352</v>
      </c>
      <c r="D603" s="45" t="s">
        <v>119</v>
      </c>
      <c r="E603" s="45" t="s">
        <v>1</v>
      </c>
      <c r="F603" s="51"/>
      <c r="O603" s="48">
        <v>44288.283499999998</v>
      </c>
      <c r="Y603" s="48">
        <v>0</v>
      </c>
      <c r="AI603" s="48">
        <v>80827.583400000003</v>
      </c>
      <c r="AS603" s="48">
        <v>2697.7833000000001</v>
      </c>
      <c r="AV603" s="48">
        <v>0</v>
      </c>
      <c r="AW603" s="45" t="s">
        <v>2</v>
      </c>
      <c r="AX603" s="45" t="s">
        <v>1447</v>
      </c>
      <c r="AY603" s="45" t="s">
        <v>2036</v>
      </c>
      <c r="AZ603" s="45" t="s">
        <v>1208</v>
      </c>
      <c r="BA603" s="45" t="s">
        <v>86</v>
      </c>
      <c r="BC603" s="48">
        <v>2.8E-3</v>
      </c>
      <c r="BF603" s="48">
        <v>16270278.18991098</v>
      </c>
      <c r="BG603" s="45" t="s">
        <v>4</v>
      </c>
      <c r="BH603" s="45" t="s">
        <v>670</v>
      </c>
      <c r="BI603" s="45" t="s">
        <v>2907</v>
      </c>
      <c r="BJ603" s="45" t="s">
        <v>145</v>
      </c>
      <c r="BK603" s="45" t="s">
        <v>145</v>
      </c>
      <c r="BM603" s="48">
        <v>0</v>
      </c>
      <c r="BP603" s="48">
        <v>0</v>
      </c>
      <c r="BQ603" s="45" t="s">
        <v>1</v>
      </c>
      <c r="BR603" s="45" t="s">
        <v>1435</v>
      </c>
      <c r="BS603" s="45" t="s">
        <v>1981</v>
      </c>
      <c r="BT603" s="45" t="s">
        <v>2358</v>
      </c>
      <c r="BU603" s="45" t="s">
        <v>344</v>
      </c>
      <c r="BW603" s="48">
        <v>0</v>
      </c>
    </row>
    <row r="604" spans="1:75" x14ac:dyDescent="0.3">
      <c r="A604" s="45" t="s">
        <v>1307</v>
      </c>
      <c r="B604" s="45" t="s">
        <v>1724</v>
      </c>
      <c r="C604" s="45" t="s">
        <v>2160</v>
      </c>
      <c r="D604" s="45" t="s">
        <v>2161</v>
      </c>
      <c r="E604" s="45" t="s">
        <v>2</v>
      </c>
      <c r="F604" s="51"/>
      <c r="O604" s="48">
        <v>0</v>
      </c>
      <c r="Y604" s="48">
        <v>-3263.75</v>
      </c>
      <c r="AI604" s="48">
        <v>0</v>
      </c>
      <c r="AS604" s="48">
        <v>0</v>
      </c>
      <c r="AV604" s="48">
        <v>0</v>
      </c>
      <c r="AW604" s="45" t="s">
        <v>1</v>
      </c>
      <c r="AX604" s="45" t="s">
        <v>1447</v>
      </c>
      <c r="AY604" s="45" t="s">
        <v>2044</v>
      </c>
      <c r="AZ604" s="45" t="s">
        <v>1230</v>
      </c>
      <c r="BA604" s="45" t="s">
        <v>165</v>
      </c>
      <c r="BC604" s="48">
        <v>0</v>
      </c>
      <c r="BF604" s="48">
        <v>1000000</v>
      </c>
      <c r="BG604" s="45" t="s">
        <v>2</v>
      </c>
      <c r="BH604" s="45" t="s">
        <v>672</v>
      </c>
      <c r="BI604" s="45" t="s">
        <v>2054</v>
      </c>
      <c r="BJ604" s="45" t="s">
        <v>1218</v>
      </c>
      <c r="BK604" s="45" t="s">
        <v>205</v>
      </c>
      <c r="BM604" s="48">
        <v>0</v>
      </c>
      <c r="BP604" s="48">
        <v>348613.24</v>
      </c>
      <c r="BQ604" s="45" t="s">
        <v>2</v>
      </c>
      <c r="BR604" s="45" t="s">
        <v>1435</v>
      </c>
      <c r="BS604" s="45" t="s">
        <v>1981</v>
      </c>
      <c r="BT604" s="45" t="s">
        <v>2254</v>
      </c>
      <c r="BU604" s="45" t="s">
        <v>281</v>
      </c>
      <c r="BW604" s="48">
        <v>0</v>
      </c>
    </row>
    <row r="605" spans="1:75" x14ac:dyDescent="0.3">
      <c r="A605" s="45" t="s">
        <v>1353</v>
      </c>
      <c r="B605" s="45" t="s">
        <v>866</v>
      </c>
      <c r="C605" s="45" t="s">
        <v>2082</v>
      </c>
      <c r="D605" s="45" t="s">
        <v>145</v>
      </c>
      <c r="E605" s="45" t="s">
        <v>4</v>
      </c>
      <c r="F605" s="51"/>
      <c r="O605" s="48">
        <v>0</v>
      </c>
      <c r="Y605" s="48">
        <v>0</v>
      </c>
      <c r="AI605" s="48">
        <v>0</v>
      </c>
      <c r="AS605" s="48">
        <v>0</v>
      </c>
      <c r="AV605" s="48">
        <v>0</v>
      </c>
      <c r="AW605" s="45" t="s">
        <v>1</v>
      </c>
      <c r="AX605" s="45" t="s">
        <v>1449</v>
      </c>
      <c r="AY605" s="45" t="s">
        <v>2037</v>
      </c>
      <c r="AZ605" s="45" t="s">
        <v>2360</v>
      </c>
      <c r="BA605" s="45" t="s">
        <v>283</v>
      </c>
      <c r="BC605" s="48">
        <v>0</v>
      </c>
      <c r="BF605" s="48">
        <v>25835451</v>
      </c>
      <c r="BG605" s="45" t="s">
        <v>1</v>
      </c>
      <c r="BH605" s="45" t="s">
        <v>1459</v>
      </c>
      <c r="BI605" s="45" t="s">
        <v>2058</v>
      </c>
      <c r="BJ605" s="45" t="s">
        <v>2416</v>
      </c>
      <c r="BK605" s="45" t="s">
        <v>303</v>
      </c>
      <c r="BM605" s="48">
        <v>0</v>
      </c>
      <c r="BP605" s="48">
        <v>59594.57</v>
      </c>
      <c r="BQ605" s="45" t="s">
        <v>2</v>
      </c>
      <c r="BR605" s="45" t="s">
        <v>1435</v>
      </c>
      <c r="BS605" s="45" t="s">
        <v>1982</v>
      </c>
      <c r="BT605" s="45" t="s">
        <v>2254</v>
      </c>
      <c r="BU605" s="45" t="s">
        <v>282</v>
      </c>
      <c r="BW605" s="48">
        <v>0</v>
      </c>
    </row>
    <row r="606" spans="1:75" x14ac:dyDescent="0.3">
      <c r="A606" s="45" t="s">
        <v>1353</v>
      </c>
      <c r="B606" s="45" t="s">
        <v>1725</v>
      </c>
      <c r="C606" s="45" t="s">
        <v>1140</v>
      </c>
      <c r="D606" s="45" t="s">
        <v>119</v>
      </c>
      <c r="E606" s="45" t="s">
        <v>4</v>
      </c>
      <c r="F606" s="51"/>
      <c r="O606" s="48">
        <v>10486007.991900001</v>
      </c>
      <c r="Y606" s="48">
        <v>6935723.1972000003</v>
      </c>
      <c r="AI606" s="48">
        <v>6990360.2873999998</v>
      </c>
      <c r="AS606" s="48">
        <v>10937886.8697</v>
      </c>
      <c r="AV606" s="48">
        <v>0</v>
      </c>
      <c r="AW606" s="45" t="s">
        <v>2</v>
      </c>
      <c r="AX606" s="45" t="s">
        <v>661</v>
      </c>
      <c r="AY606" s="45" t="s">
        <v>1015</v>
      </c>
      <c r="AZ606" s="45" t="s">
        <v>1209</v>
      </c>
      <c r="BA606" s="45" t="s">
        <v>47</v>
      </c>
      <c r="BC606" s="48">
        <v>4865673.2355000004</v>
      </c>
      <c r="BF606" s="48">
        <v>5845214</v>
      </c>
      <c r="BG606" s="45" t="s">
        <v>2</v>
      </c>
      <c r="BH606" s="45" t="s">
        <v>674</v>
      </c>
      <c r="BI606" s="45" t="s">
        <v>2062</v>
      </c>
      <c r="BJ606" s="45" t="s">
        <v>1220</v>
      </c>
      <c r="BK606" s="45" t="s">
        <v>207</v>
      </c>
      <c r="BM606" s="48">
        <v>1929641.1246</v>
      </c>
      <c r="BP606" s="48">
        <v>1000000</v>
      </c>
      <c r="BQ606" s="45" t="s">
        <v>1</v>
      </c>
      <c r="BR606" s="45" t="s">
        <v>1436</v>
      </c>
      <c r="BS606" s="45" t="s">
        <v>1983</v>
      </c>
      <c r="BT606" s="45" t="s">
        <v>2095</v>
      </c>
      <c r="BU606" s="45" t="s">
        <v>145</v>
      </c>
      <c r="BW606" s="48">
        <v>227278.86300000001</v>
      </c>
    </row>
    <row r="607" spans="1:75" x14ac:dyDescent="0.3">
      <c r="A607" s="45" t="s">
        <v>1353</v>
      </c>
      <c r="B607" s="45" t="s">
        <v>1726</v>
      </c>
      <c r="C607" s="45" t="s">
        <v>1140</v>
      </c>
      <c r="D607" s="45" t="s">
        <v>253</v>
      </c>
      <c r="E607" s="45" t="s">
        <v>4</v>
      </c>
      <c r="F607" s="51"/>
      <c r="O607" s="48">
        <v>23700</v>
      </c>
      <c r="Y607" s="48">
        <v>4312022.38</v>
      </c>
      <c r="AI607" s="48">
        <v>9769888.4499999993</v>
      </c>
      <c r="AS607" s="48">
        <v>4616953.3600000003</v>
      </c>
      <c r="AV607" s="48">
        <v>0</v>
      </c>
      <c r="AW607" s="45" t="s">
        <v>2</v>
      </c>
      <c r="AX607" s="45" t="s">
        <v>661</v>
      </c>
      <c r="AY607" s="45" t="s">
        <v>1015</v>
      </c>
      <c r="AZ607" s="45" t="s">
        <v>1209</v>
      </c>
      <c r="BA607" s="45" t="s">
        <v>30</v>
      </c>
      <c r="BC607" s="48">
        <v>3015692.29</v>
      </c>
      <c r="BF607" s="48">
        <v>3275240</v>
      </c>
      <c r="BG607" s="45" t="s">
        <v>2</v>
      </c>
      <c r="BH607" s="45" t="s">
        <v>674</v>
      </c>
      <c r="BI607" s="45" t="s">
        <v>2063</v>
      </c>
      <c r="BJ607" s="45" t="s">
        <v>1220</v>
      </c>
      <c r="BK607" s="45" t="s">
        <v>208</v>
      </c>
      <c r="BM607" s="48">
        <v>927088.31</v>
      </c>
      <c r="BP607" s="48">
        <v>821831.35</v>
      </c>
      <c r="BQ607" s="45" t="s">
        <v>1</v>
      </c>
      <c r="BR607" s="45" t="s">
        <v>1437</v>
      </c>
      <c r="BS607" s="45" t="s">
        <v>1984</v>
      </c>
      <c r="BT607" s="45" t="s">
        <v>2413</v>
      </c>
      <c r="BU607" s="45" t="s">
        <v>345</v>
      </c>
      <c r="BW607" s="48">
        <v>259066.99</v>
      </c>
    </row>
    <row r="608" spans="1:75" x14ac:dyDescent="0.3">
      <c r="A608" s="45" t="s">
        <v>489</v>
      </c>
      <c r="B608" s="45" t="s">
        <v>1727</v>
      </c>
      <c r="C608" s="45" t="s">
        <v>2364</v>
      </c>
      <c r="D608" s="45" t="s">
        <v>48</v>
      </c>
      <c r="E608" s="45" t="s">
        <v>1</v>
      </c>
      <c r="F608" s="51"/>
      <c r="O608" s="48">
        <v>270645.1605</v>
      </c>
      <c r="Y608" s="48">
        <v>-1083.5890999999999</v>
      </c>
      <c r="AI608" s="48">
        <v>-34.1</v>
      </c>
      <c r="AS608" s="48">
        <v>0</v>
      </c>
      <c r="AV608" s="48">
        <v>200000</v>
      </c>
      <c r="AW608" s="45" t="s">
        <v>2</v>
      </c>
      <c r="AX608" s="45" t="s">
        <v>662</v>
      </c>
      <c r="AY608" s="45" t="s">
        <v>1016</v>
      </c>
      <c r="AZ608" s="45" t="s">
        <v>1210</v>
      </c>
      <c r="BA608" s="45" t="s">
        <v>47</v>
      </c>
      <c r="BC608" s="48">
        <v>0</v>
      </c>
      <c r="BF608" s="48">
        <v>0</v>
      </c>
      <c r="BG608" s="45" t="s">
        <v>2</v>
      </c>
      <c r="BH608" s="45" t="s">
        <v>674</v>
      </c>
      <c r="BI608" s="45" t="s">
        <v>1033</v>
      </c>
      <c r="BJ608" s="45" t="s">
        <v>1221</v>
      </c>
      <c r="BK608" s="45" t="s">
        <v>207</v>
      </c>
      <c r="BM608" s="48">
        <v>0</v>
      </c>
      <c r="BP608" s="48">
        <v>0</v>
      </c>
      <c r="BQ608" s="45" t="s">
        <v>1</v>
      </c>
      <c r="BR608" s="45" t="s">
        <v>1437</v>
      </c>
      <c r="BS608" s="45" t="s">
        <v>2897</v>
      </c>
      <c r="BT608" s="45" t="s">
        <v>2150</v>
      </c>
      <c r="BU608" s="45" t="s">
        <v>145</v>
      </c>
      <c r="BW608" s="48">
        <v>0</v>
      </c>
    </row>
    <row r="609" spans="1:75" x14ac:dyDescent="0.3">
      <c r="A609" s="45" t="s">
        <v>489</v>
      </c>
      <c r="B609" s="45" t="s">
        <v>1727</v>
      </c>
      <c r="C609" s="45" t="s">
        <v>2365</v>
      </c>
      <c r="D609" s="45" t="s">
        <v>48</v>
      </c>
      <c r="E609" s="45" t="s">
        <v>1</v>
      </c>
      <c r="F609" s="51"/>
      <c r="O609" s="48">
        <v>457363.34379999997</v>
      </c>
      <c r="Y609" s="48">
        <v>144241.31039999999</v>
      </c>
      <c r="AI609" s="48">
        <v>382062.69089999999</v>
      </c>
      <c r="AS609" s="48">
        <v>332951.55300000001</v>
      </c>
      <c r="AV609" s="48">
        <v>205314</v>
      </c>
      <c r="AW609" s="45" t="s">
        <v>1</v>
      </c>
      <c r="AX609" s="45" t="s">
        <v>2721</v>
      </c>
      <c r="AY609" s="45" t="s">
        <v>2821</v>
      </c>
      <c r="AZ609" s="45" t="s">
        <v>1267</v>
      </c>
      <c r="BA609" s="45" t="s">
        <v>165</v>
      </c>
      <c r="BC609" s="48">
        <v>896454.20149999997</v>
      </c>
      <c r="BF609" s="48">
        <v>0</v>
      </c>
      <c r="BG609" s="45" t="s">
        <v>3</v>
      </c>
      <c r="BH609" s="45" t="s">
        <v>674</v>
      </c>
      <c r="BI609" s="45" t="s">
        <v>2061</v>
      </c>
      <c r="BJ609" s="45" t="s">
        <v>2323</v>
      </c>
      <c r="BK609" s="45" t="s">
        <v>207</v>
      </c>
      <c r="BM609" s="48">
        <v>4772090.5407999996</v>
      </c>
      <c r="BP609" s="48">
        <v>100000000</v>
      </c>
      <c r="BQ609" s="45" t="s">
        <v>1</v>
      </c>
      <c r="BR609" s="45" t="s">
        <v>1437</v>
      </c>
      <c r="BS609" s="45" t="s">
        <v>1985</v>
      </c>
      <c r="BT609" s="45" t="s">
        <v>2079</v>
      </c>
      <c r="BU609" s="45" t="s">
        <v>145</v>
      </c>
      <c r="BW609" s="48">
        <v>1140079.4438</v>
      </c>
    </row>
    <row r="610" spans="1:75" x14ac:dyDescent="0.3">
      <c r="A610" s="45" t="s">
        <v>489</v>
      </c>
      <c r="B610" s="45" t="s">
        <v>1727</v>
      </c>
      <c r="C610" s="45" t="s">
        <v>2120</v>
      </c>
      <c r="D610" s="45" t="s">
        <v>48</v>
      </c>
      <c r="E610" s="45" t="s">
        <v>2</v>
      </c>
      <c r="F610" s="51"/>
      <c r="O610" s="48">
        <v>0</v>
      </c>
      <c r="Y610" s="48">
        <v>0</v>
      </c>
      <c r="AI610" s="48">
        <v>0</v>
      </c>
      <c r="AS610" s="48">
        <v>0</v>
      </c>
      <c r="AV610" s="48">
        <v>259643</v>
      </c>
      <c r="AW610" s="45" t="s">
        <v>2</v>
      </c>
      <c r="AX610" s="45" t="s">
        <v>2722</v>
      </c>
      <c r="AY610" s="45" t="s">
        <v>1018</v>
      </c>
      <c r="AZ610" s="45" t="s">
        <v>1211</v>
      </c>
      <c r="BA610" s="45" t="s">
        <v>47</v>
      </c>
      <c r="BC610" s="48">
        <v>0</v>
      </c>
      <c r="BF610" s="48">
        <v>0</v>
      </c>
      <c r="BG610" s="45" t="s">
        <v>4</v>
      </c>
      <c r="BH610" s="45" t="s">
        <v>674</v>
      </c>
      <c r="BI610" s="45" t="s">
        <v>2064</v>
      </c>
      <c r="BJ610" s="45" t="s">
        <v>2324</v>
      </c>
      <c r="BK610" s="45" t="s">
        <v>207</v>
      </c>
      <c r="BM610" s="48">
        <v>249080.9706</v>
      </c>
      <c r="BP610" s="48">
        <v>0</v>
      </c>
      <c r="BQ610" s="45" t="s">
        <v>1</v>
      </c>
      <c r="BR610" s="45" t="s">
        <v>649</v>
      </c>
      <c r="BS610" s="45" t="s">
        <v>1987</v>
      </c>
      <c r="BT610" s="45" t="s">
        <v>2414</v>
      </c>
      <c r="BU610" s="45" t="s">
        <v>393</v>
      </c>
      <c r="BW610" s="48">
        <v>2386243.2593999999</v>
      </c>
    </row>
    <row r="611" spans="1:75" x14ac:dyDescent="0.3">
      <c r="A611" s="45" t="s">
        <v>1354</v>
      </c>
      <c r="B611" s="45" t="s">
        <v>1728</v>
      </c>
      <c r="C611" s="45" t="s">
        <v>2385</v>
      </c>
      <c r="D611" s="45" t="s">
        <v>362</v>
      </c>
      <c r="E611" s="45" t="s">
        <v>1</v>
      </c>
      <c r="F611" s="51"/>
      <c r="O611" s="48">
        <v>0</v>
      </c>
      <c r="Y611" s="48">
        <v>0</v>
      </c>
      <c r="AI611" s="48">
        <v>0</v>
      </c>
      <c r="AS611" s="48">
        <v>0</v>
      </c>
      <c r="AV611" s="48">
        <v>450000</v>
      </c>
      <c r="AW611" s="45" t="s">
        <v>2</v>
      </c>
      <c r="AX611" s="45" t="s">
        <v>578</v>
      </c>
      <c r="AY611" s="45" t="s">
        <v>1895</v>
      </c>
      <c r="AZ611" s="45" t="s">
        <v>2125</v>
      </c>
      <c r="BA611" s="45" t="s">
        <v>347</v>
      </c>
      <c r="BC611" s="48">
        <v>0</v>
      </c>
      <c r="BF611" s="48">
        <v>7406673</v>
      </c>
      <c r="BG611" s="45" t="s">
        <v>4</v>
      </c>
      <c r="BH611" s="45" t="s">
        <v>1460</v>
      </c>
      <c r="BI611" s="45" t="s">
        <v>2065</v>
      </c>
      <c r="BJ611" s="45" t="s">
        <v>2325</v>
      </c>
      <c r="BK611" s="45" t="s">
        <v>304</v>
      </c>
      <c r="BM611" s="48">
        <v>0</v>
      </c>
      <c r="BP611" s="48">
        <v>2046288.85</v>
      </c>
      <c r="BQ611" s="45" t="s">
        <v>2</v>
      </c>
      <c r="BR611" s="45" t="s">
        <v>649</v>
      </c>
      <c r="BS611" s="45" t="s">
        <v>2930</v>
      </c>
      <c r="BT611" s="45" t="s">
        <v>2119</v>
      </c>
      <c r="BU611" s="45" t="s">
        <v>97</v>
      </c>
      <c r="BW611" s="48">
        <v>0</v>
      </c>
    </row>
    <row r="612" spans="1:75" x14ac:dyDescent="0.3">
      <c r="A612" s="45" t="s">
        <v>1354</v>
      </c>
      <c r="B612" s="45" t="s">
        <v>1729</v>
      </c>
      <c r="C612" s="45" t="s">
        <v>2082</v>
      </c>
      <c r="D612" s="45" t="s">
        <v>145</v>
      </c>
      <c r="E612" s="45" t="s">
        <v>1</v>
      </c>
      <c r="F612" s="51"/>
      <c r="O612" s="48">
        <v>0</v>
      </c>
      <c r="Y612" s="48">
        <v>0</v>
      </c>
      <c r="AI612" s="48">
        <v>0</v>
      </c>
      <c r="AS612" s="48">
        <v>0</v>
      </c>
      <c r="AV612" s="48">
        <v>0</v>
      </c>
      <c r="AW612" s="45" t="s">
        <v>1</v>
      </c>
      <c r="AX612" s="45" t="s">
        <v>578</v>
      </c>
      <c r="AY612" s="45" t="s">
        <v>2822</v>
      </c>
      <c r="AZ612" s="45" t="s">
        <v>2095</v>
      </c>
      <c r="BA612" s="45" t="s">
        <v>145</v>
      </c>
      <c r="BC612" s="48">
        <v>0</v>
      </c>
      <c r="BF612" s="48">
        <v>357256</v>
      </c>
      <c r="BG612" s="45" t="s">
        <v>2</v>
      </c>
      <c r="BH612" s="45" t="s">
        <v>675</v>
      </c>
      <c r="BI612" s="45" t="s">
        <v>2067</v>
      </c>
      <c r="BJ612" s="45" t="s">
        <v>1222</v>
      </c>
      <c r="BK612" s="45" t="s">
        <v>209</v>
      </c>
      <c r="BM612" s="48">
        <v>0</v>
      </c>
      <c r="BP612" s="48">
        <v>10532511.140000001</v>
      </c>
      <c r="BQ612" s="45" t="s">
        <v>2</v>
      </c>
      <c r="BR612" s="45" t="s">
        <v>649</v>
      </c>
      <c r="BS612" s="45" t="s">
        <v>2931</v>
      </c>
      <c r="BT612" s="45" t="s">
        <v>2119</v>
      </c>
      <c r="BU612" s="45" t="s">
        <v>199</v>
      </c>
      <c r="BW612" s="48">
        <v>0</v>
      </c>
    </row>
    <row r="613" spans="1:75" x14ac:dyDescent="0.3">
      <c r="A613" s="45" t="s">
        <v>1354</v>
      </c>
      <c r="B613" s="45" t="s">
        <v>1730</v>
      </c>
      <c r="C613" s="45" t="s">
        <v>2162</v>
      </c>
      <c r="D613" s="45" t="s">
        <v>362</v>
      </c>
      <c r="E613" s="45" t="s">
        <v>2</v>
      </c>
      <c r="F613" s="51"/>
      <c r="O613" s="48">
        <v>0</v>
      </c>
      <c r="Y613" s="48">
        <v>0</v>
      </c>
      <c r="AI613" s="48">
        <v>51409.03</v>
      </c>
      <c r="AS613" s="48">
        <v>66729.279999999999</v>
      </c>
      <c r="AV613" s="48">
        <v>450000</v>
      </c>
      <c r="AW613" s="45" t="s">
        <v>2</v>
      </c>
      <c r="AX613" s="45" t="s">
        <v>1453</v>
      </c>
      <c r="AY613" s="45" t="s">
        <v>1025</v>
      </c>
      <c r="AZ613" s="45" t="s">
        <v>1215</v>
      </c>
      <c r="BA613" s="45" t="s">
        <v>165</v>
      </c>
      <c r="BC613" s="48">
        <v>76341.61</v>
      </c>
      <c r="BF613" s="48">
        <v>10025000</v>
      </c>
      <c r="BG613" s="45" t="s">
        <v>4</v>
      </c>
      <c r="BH613" s="45" t="s">
        <v>1461</v>
      </c>
      <c r="BI613" s="45" t="s">
        <v>1461</v>
      </c>
      <c r="BJ613" s="45" t="s">
        <v>145</v>
      </c>
      <c r="BK613" s="45" t="s">
        <v>145</v>
      </c>
      <c r="BM613" s="48">
        <v>455740.17</v>
      </c>
      <c r="BP613" s="48">
        <v>0</v>
      </c>
      <c r="BQ613" s="45" t="s">
        <v>2</v>
      </c>
      <c r="BR613" s="45" t="s">
        <v>649</v>
      </c>
      <c r="BS613" s="45" t="s">
        <v>2932</v>
      </c>
      <c r="BT613" s="45" t="s">
        <v>2118</v>
      </c>
      <c r="BU613" s="45" t="s">
        <v>199</v>
      </c>
      <c r="BW613" s="48">
        <v>37703.64</v>
      </c>
    </row>
    <row r="614" spans="1:75" x14ac:dyDescent="0.3">
      <c r="A614" s="45" t="s">
        <v>1355</v>
      </c>
      <c r="B614" s="45" t="s">
        <v>1355</v>
      </c>
      <c r="C614" s="45" t="s">
        <v>2082</v>
      </c>
      <c r="D614" s="45" t="s">
        <v>145</v>
      </c>
      <c r="E614" s="45" t="s">
        <v>4</v>
      </c>
      <c r="F614" s="51"/>
      <c r="O614" s="48">
        <v>0</v>
      </c>
      <c r="Y614" s="48">
        <v>0</v>
      </c>
      <c r="AI614" s="48">
        <v>0</v>
      </c>
      <c r="AS614" s="48">
        <v>0</v>
      </c>
      <c r="AV614" s="48">
        <v>75000</v>
      </c>
      <c r="AW614" s="45" t="s">
        <v>2</v>
      </c>
      <c r="AX614" s="45" t="s">
        <v>1453</v>
      </c>
      <c r="AY614" s="45" t="s">
        <v>1026</v>
      </c>
      <c r="AZ614" s="45" t="s">
        <v>1215</v>
      </c>
      <c r="BA614" s="45" t="s">
        <v>203</v>
      </c>
      <c r="BC614" s="48">
        <v>0</v>
      </c>
      <c r="BF614" s="48">
        <v>170000000</v>
      </c>
      <c r="BG614" s="45" t="s">
        <v>4</v>
      </c>
      <c r="BH614" s="45" t="s">
        <v>2849</v>
      </c>
      <c r="BI614" s="45" t="s">
        <v>2849</v>
      </c>
      <c r="BJ614" s="45" t="s">
        <v>145</v>
      </c>
      <c r="BK614" s="45" t="s">
        <v>145</v>
      </c>
      <c r="BM614" s="48">
        <v>0</v>
      </c>
      <c r="BP614" s="48">
        <v>0</v>
      </c>
      <c r="BQ614" s="45" t="s">
        <v>1</v>
      </c>
      <c r="BR614" s="45" t="s">
        <v>1307</v>
      </c>
      <c r="BS614" s="45" t="s">
        <v>970</v>
      </c>
      <c r="BT614" s="45" t="s">
        <v>2352</v>
      </c>
      <c r="BU614" s="45" t="s">
        <v>119</v>
      </c>
      <c r="BW614" s="48">
        <v>0</v>
      </c>
    </row>
    <row r="615" spans="1:75" x14ac:dyDescent="0.3">
      <c r="A615" s="45" t="s">
        <v>560</v>
      </c>
      <c r="B615" s="45" t="s">
        <v>1731</v>
      </c>
      <c r="C615" s="45" t="s">
        <v>2386</v>
      </c>
      <c r="D615" s="45" t="s">
        <v>295</v>
      </c>
      <c r="E615" s="45" t="s">
        <v>1</v>
      </c>
      <c r="F615" s="51"/>
      <c r="O615" s="48">
        <v>21.03</v>
      </c>
      <c r="Y615" s="48">
        <v>252651.81</v>
      </c>
      <c r="AI615" s="48">
        <v>5280.91</v>
      </c>
      <c r="AS615" s="48">
        <v>0</v>
      </c>
      <c r="AV615" s="48">
        <v>14042637</v>
      </c>
      <c r="AW615" s="45" t="s">
        <v>4</v>
      </c>
      <c r="AX615" s="45" t="s">
        <v>670</v>
      </c>
      <c r="AY615" s="45" t="s">
        <v>2046</v>
      </c>
      <c r="AZ615" s="45" t="s">
        <v>2309</v>
      </c>
      <c r="BA615" s="45" t="s">
        <v>285</v>
      </c>
      <c r="BC615" s="48">
        <v>396787.17</v>
      </c>
      <c r="BF615" s="48">
        <v>0</v>
      </c>
      <c r="BG615" s="45" t="s">
        <v>2</v>
      </c>
      <c r="BH615" s="45" t="s">
        <v>1463</v>
      </c>
      <c r="BI615" s="45" t="s">
        <v>1037</v>
      </c>
      <c r="BJ615" s="45" t="s">
        <v>1073</v>
      </c>
      <c r="BK615" s="45" t="s">
        <v>212</v>
      </c>
      <c r="BM615" s="48">
        <v>0</v>
      </c>
      <c r="BP615" s="48">
        <v>0</v>
      </c>
      <c r="BQ615" s="45" t="s">
        <v>1</v>
      </c>
      <c r="BR615" s="45" t="s">
        <v>1307</v>
      </c>
      <c r="BS615" s="45" t="s">
        <v>970</v>
      </c>
      <c r="BT615" s="45" t="s">
        <v>1233</v>
      </c>
      <c r="BU615" s="45" t="s">
        <v>119</v>
      </c>
      <c r="BW615" s="48">
        <v>0</v>
      </c>
    </row>
    <row r="616" spans="1:75" x14ac:dyDescent="0.3">
      <c r="A616" s="45" t="s">
        <v>560</v>
      </c>
      <c r="B616" s="45" t="s">
        <v>1731</v>
      </c>
      <c r="C616" s="45" t="s">
        <v>2387</v>
      </c>
      <c r="D616" s="45" t="s">
        <v>295</v>
      </c>
      <c r="E616" s="45" t="s">
        <v>1</v>
      </c>
      <c r="F616" s="51"/>
      <c r="O616" s="48">
        <v>3391</v>
      </c>
      <c r="Y616" s="48">
        <v>2323</v>
      </c>
      <c r="AI616" s="48">
        <v>0</v>
      </c>
      <c r="AS616" s="48">
        <v>0</v>
      </c>
      <c r="AV616" s="48">
        <v>0</v>
      </c>
      <c r="AW616" s="45" t="s">
        <v>2</v>
      </c>
      <c r="AX616" s="45" t="s">
        <v>670</v>
      </c>
      <c r="AY616" s="45" t="s">
        <v>1027</v>
      </c>
      <c r="AZ616" s="45" t="s">
        <v>1216</v>
      </c>
      <c r="BA616" s="45" t="s">
        <v>204</v>
      </c>
      <c r="BC616" s="48">
        <v>0</v>
      </c>
      <c r="BF616" s="48">
        <v>0</v>
      </c>
      <c r="BG616" s="45" t="s">
        <v>1</v>
      </c>
      <c r="BH616" s="45" t="s">
        <v>1464</v>
      </c>
      <c r="BI616" s="45" t="s">
        <v>1039</v>
      </c>
      <c r="BJ616" s="45" t="s">
        <v>1268</v>
      </c>
      <c r="BK616" s="45" t="s">
        <v>212</v>
      </c>
      <c r="BM616" s="48">
        <v>449.02</v>
      </c>
      <c r="BP616" s="48">
        <v>0</v>
      </c>
      <c r="BQ616" s="45" t="s">
        <v>1</v>
      </c>
      <c r="BR616" s="45" t="s">
        <v>1307</v>
      </c>
      <c r="BS616" s="45" t="s">
        <v>970</v>
      </c>
      <c r="BT616" s="45" t="s">
        <v>2362</v>
      </c>
      <c r="BU616" s="45" t="s">
        <v>119</v>
      </c>
      <c r="BW616" s="48">
        <v>53263.93</v>
      </c>
    </row>
    <row r="617" spans="1:75" x14ac:dyDescent="0.3">
      <c r="A617" s="45" t="s">
        <v>560</v>
      </c>
      <c r="B617" s="45" t="s">
        <v>868</v>
      </c>
      <c r="C617" s="45" t="s">
        <v>1254</v>
      </c>
      <c r="D617" s="45" t="s">
        <v>120</v>
      </c>
      <c r="E617" s="45" t="s">
        <v>1</v>
      </c>
      <c r="F617" s="51"/>
      <c r="O617" s="48">
        <v>8139.93</v>
      </c>
      <c r="Y617" s="48">
        <v>0</v>
      </c>
      <c r="AI617" s="48">
        <v>0</v>
      </c>
      <c r="AS617" s="48">
        <v>0</v>
      </c>
      <c r="AV617" s="48">
        <v>0</v>
      </c>
      <c r="AW617" s="45" t="s">
        <v>2</v>
      </c>
      <c r="AX617" s="45" t="s">
        <v>670</v>
      </c>
      <c r="AY617" s="45" t="s">
        <v>1028</v>
      </c>
      <c r="AZ617" s="45" t="s">
        <v>1217</v>
      </c>
      <c r="BA617" s="45" t="s">
        <v>8</v>
      </c>
      <c r="BC617" s="48">
        <v>0</v>
      </c>
      <c r="BF617" s="48">
        <v>0</v>
      </c>
      <c r="BG617" s="45" t="s">
        <v>1</v>
      </c>
      <c r="BH617" s="45" t="s">
        <v>1464</v>
      </c>
      <c r="BI617" s="45" t="s">
        <v>1040</v>
      </c>
      <c r="BJ617" s="45" t="s">
        <v>1269</v>
      </c>
      <c r="BK617" s="45" t="s">
        <v>212</v>
      </c>
      <c r="BM617" s="48">
        <v>0</v>
      </c>
      <c r="BP617" s="48">
        <v>4863082</v>
      </c>
      <c r="BQ617" s="45" t="s">
        <v>4</v>
      </c>
      <c r="BR617" s="45" t="s">
        <v>1353</v>
      </c>
      <c r="BS617" s="45" t="s">
        <v>866</v>
      </c>
      <c r="BT617" s="45" t="s">
        <v>1140</v>
      </c>
      <c r="BU617" s="45" t="s">
        <v>119</v>
      </c>
      <c r="BW617" s="48">
        <v>0</v>
      </c>
    </row>
    <row r="618" spans="1:75" x14ac:dyDescent="0.3">
      <c r="A618" s="45" t="s">
        <v>560</v>
      </c>
      <c r="B618" s="45" t="s">
        <v>1732</v>
      </c>
      <c r="C618" s="45" t="s">
        <v>1098</v>
      </c>
      <c r="D618" s="45" t="s">
        <v>363</v>
      </c>
      <c r="E618" s="45" t="s">
        <v>2</v>
      </c>
      <c r="F618" s="51"/>
      <c r="O618" s="48">
        <v>0</v>
      </c>
      <c r="Y618" s="48">
        <v>0</v>
      </c>
      <c r="AI618" s="48">
        <v>0</v>
      </c>
      <c r="AS618" s="48">
        <v>0</v>
      </c>
      <c r="AV618" s="48">
        <v>74711000</v>
      </c>
      <c r="AW618" s="45" t="s">
        <v>1</v>
      </c>
      <c r="AX618" s="45" t="s">
        <v>670</v>
      </c>
      <c r="AY618" s="45" t="s">
        <v>2823</v>
      </c>
      <c r="AZ618" s="45" t="s">
        <v>145</v>
      </c>
      <c r="BA618" s="45" t="s">
        <v>145</v>
      </c>
      <c r="BC618" s="48">
        <v>0</v>
      </c>
      <c r="BF618" s="48">
        <v>0</v>
      </c>
      <c r="BG618" s="45" t="s">
        <v>1</v>
      </c>
      <c r="BH618" s="45" t="s">
        <v>1464</v>
      </c>
      <c r="BI618" s="45" t="s">
        <v>1041</v>
      </c>
      <c r="BJ618" s="45" t="s">
        <v>1269</v>
      </c>
      <c r="BK618" s="45" t="s">
        <v>27</v>
      </c>
      <c r="BM618" s="48">
        <v>0</v>
      </c>
      <c r="BP618" s="48">
        <v>11471026.779999999</v>
      </c>
      <c r="BQ618" s="45" t="s">
        <v>1</v>
      </c>
      <c r="BR618" s="45" t="s">
        <v>489</v>
      </c>
      <c r="BS618" s="45" t="s">
        <v>2747</v>
      </c>
      <c r="BT618" s="45" t="s">
        <v>2365</v>
      </c>
      <c r="BU618" s="45" t="s">
        <v>48</v>
      </c>
      <c r="BW618" s="48">
        <v>0</v>
      </c>
    </row>
    <row r="619" spans="1:75" x14ac:dyDescent="0.3">
      <c r="A619" s="45" t="s">
        <v>560</v>
      </c>
      <c r="B619" s="45" t="s">
        <v>867</v>
      </c>
      <c r="C619" s="45" t="s">
        <v>1141</v>
      </c>
      <c r="D619" s="45" t="s">
        <v>120</v>
      </c>
      <c r="E619" s="45" t="s">
        <v>2</v>
      </c>
      <c r="F619" s="51"/>
      <c r="O619" s="48">
        <v>475823.16</v>
      </c>
      <c r="Y619" s="48">
        <v>323640.43</v>
      </c>
      <c r="AI619" s="48">
        <v>101003.52</v>
      </c>
      <c r="AS619" s="48">
        <v>0</v>
      </c>
      <c r="AV619" s="48">
        <v>1000000</v>
      </c>
      <c r="AW619" s="45" t="s">
        <v>2</v>
      </c>
      <c r="AX619" s="45" t="s">
        <v>672</v>
      </c>
      <c r="AY619" s="45" t="s">
        <v>2054</v>
      </c>
      <c r="AZ619" s="45" t="s">
        <v>1218</v>
      </c>
      <c r="BA619" s="45" t="s">
        <v>205</v>
      </c>
      <c r="BC619" s="48">
        <v>-380736.73</v>
      </c>
      <c r="BF619" s="48">
        <v>0</v>
      </c>
      <c r="BG619" s="45" t="s">
        <v>2</v>
      </c>
      <c r="BH619" s="45" t="s">
        <v>1464</v>
      </c>
      <c r="BI619" s="45" t="s">
        <v>1038</v>
      </c>
      <c r="BJ619" s="45" t="s">
        <v>1225</v>
      </c>
      <c r="BK619" s="45" t="s">
        <v>212</v>
      </c>
      <c r="BM619" s="48">
        <v>80823.23</v>
      </c>
      <c r="BP619" s="48">
        <v>0</v>
      </c>
      <c r="BQ619" s="45" t="s">
        <v>2</v>
      </c>
      <c r="BR619" s="45" t="s">
        <v>489</v>
      </c>
      <c r="BS619" s="45" t="s">
        <v>2747</v>
      </c>
      <c r="BT619" s="45" t="s">
        <v>2120</v>
      </c>
      <c r="BU619" s="45" t="s">
        <v>48</v>
      </c>
      <c r="BW619" s="48">
        <v>46761.63</v>
      </c>
    </row>
    <row r="620" spans="1:75" x14ac:dyDescent="0.3">
      <c r="A620" s="45" t="s">
        <v>1356</v>
      </c>
      <c r="B620" s="45" t="s">
        <v>1733</v>
      </c>
      <c r="C620" s="45" t="s">
        <v>2079</v>
      </c>
      <c r="D620" s="45" t="s">
        <v>145</v>
      </c>
      <c r="E620" s="45" t="s">
        <v>1</v>
      </c>
      <c r="F620" s="51"/>
      <c r="O620" s="48">
        <v>0</v>
      </c>
      <c r="Y620" s="48">
        <v>0</v>
      </c>
      <c r="AI620" s="48">
        <v>0</v>
      </c>
      <c r="AS620" s="48">
        <v>0</v>
      </c>
      <c r="AV620" s="48">
        <v>20819757</v>
      </c>
      <c r="AW620" s="45" t="s">
        <v>1</v>
      </c>
      <c r="AX620" s="45" t="s">
        <v>1459</v>
      </c>
      <c r="AY620" s="45" t="s">
        <v>2058</v>
      </c>
      <c r="AZ620" s="45" t="s">
        <v>2416</v>
      </c>
      <c r="BA620" s="45" t="s">
        <v>303</v>
      </c>
      <c r="BC620" s="48">
        <v>0</v>
      </c>
      <c r="BF620" s="48">
        <v>0</v>
      </c>
      <c r="BG620" s="45" t="s">
        <v>1</v>
      </c>
      <c r="BH620" s="45" t="s">
        <v>680</v>
      </c>
      <c r="BI620" s="45" t="s">
        <v>1042</v>
      </c>
      <c r="BJ620" s="45" t="s">
        <v>1270</v>
      </c>
      <c r="BK620" s="45" t="s">
        <v>213</v>
      </c>
      <c r="BM620" s="48">
        <v>0</v>
      </c>
      <c r="BP620" s="48">
        <v>0</v>
      </c>
      <c r="BQ620" s="45" t="s">
        <v>1</v>
      </c>
      <c r="BR620" s="45" t="s">
        <v>489</v>
      </c>
      <c r="BS620" s="45" t="s">
        <v>2747</v>
      </c>
      <c r="BT620" s="45" t="s">
        <v>2364</v>
      </c>
      <c r="BU620" s="45" t="s">
        <v>48</v>
      </c>
      <c r="BW620" s="48">
        <v>0</v>
      </c>
    </row>
    <row r="621" spans="1:75" x14ac:dyDescent="0.3">
      <c r="A621" s="45" t="s">
        <v>1356</v>
      </c>
      <c r="B621" s="45" t="s">
        <v>1733</v>
      </c>
      <c r="C621" s="45" t="s">
        <v>145</v>
      </c>
      <c r="D621" s="45" t="s">
        <v>145</v>
      </c>
      <c r="E621" s="45" t="s">
        <v>1</v>
      </c>
      <c r="F621" s="51"/>
      <c r="O621" s="48">
        <v>0</v>
      </c>
      <c r="Y621" s="48">
        <v>0</v>
      </c>
      <c r="AI621" s="48">
        <v>0</v>
      </c>
      <c r="AS621" s="48">
        <v>0</v>
      </c>
      <c r="AV621" s="48">
        <v>12618</v>
      </c>
      <c r="AW621" s="45" t="s">
        <v>3</v>
      </c>
      <c r="AX621" s="45" t="s">
        <v>674</v>
      </c>
      <c r="AY621" s="45" t="s">
        <v>2061</v>
      </c>
      <c r="AZ621" s="45" t="s">
        <v>2323</v>
      </c>
      <c r="BA621" s="45" t="s">
        <v>207</v>
      </c>
      <c r="BC621" s="48">
        <v>0</v>
      </c>
      <c r="BF621" s="48">
        <v>0</v>
      </c>
      <c r="BG621" s="45" t="s">
        <v>2</v>
      </c>
      <c r="BH621" s="45" t="s">
        <v>680</v>
      </c>
      <c r="BI621" s="45" t="s">
        <v>1043</v>
      </c>
      <c r="BJ621" s="45" t="s">
        <v>1225</v>
      </c>
      <c r="BK621" s="45" t="s">
        <v>213</v>
      </c>
      <c r="BM621" s="48">
        <v>0</v>
      </c>
      <c r="BP621" s="48">
        <v>1928522.96</v>
      </c>
      <c r="BQ621" s="45" t="s">
        <v>1</v>
      </c>
      <c r="BR621" s="45" t="s">
        <v>650</v>
      </c>
      <c r="BS621" s="45" t="s">
        <v>2871</v>
      </c>
      <c r="BT621" s="45" t="s">
        <v>2367</v>
      </c>
      <c r="BU621" s="45" t="s">
        <v>357</v>
      </c>
      <c r="BW621" s="48">
        <v>0</v>
      </c>
    </row>
    <row r="622" spans="1:75" x14ac:dyDescent="0.3">
      <c r="A622" s="45" t="s">
        <v>1356</v>
      </c>
      <c r="B622" s="45" t="s">
        <v>1734</v>
      </c>
      <c r="C622" s="45" t="s">
        <v>2163</v>
      </c>
      <c r="D622" s="45" t="s">
        <v>330</v>
      </c>
      <c r="E622" s="45" t="s">
        <v>2</v>
      </c>
      <c r="F622" s="51"/>
      <c r="O622" s="48">
        <v>0</v>
      </c>
      <c r="Y622" s="48">
        <v>0</v>
      </c>
      <c r="AI622" s="48">
        <v>0</v>
      </c>
      <c r="AS622" s="48">
        <v>2707.94</v>
      </c>
      <c r="AV622" s="48">
        <v>4127066</v>
      </c>
      <c r="AW622" s="45" t="s">
        <v>2</v>
      </c>
      <c r="AX622" s="45" t="s">
        <v>674</v>
      </c>
      <c r="AY622" s="45" t="s">
        <v>1031</v>
      </c>
      <c r="AZ622" s="45" t="s">
        <v>1220</v>
      </c>
      <c r="BA622" s="45" t="s">
        <v>207</v>
      </c>
      <c r="BC622" s="48">
        <v>636323.01</v>
      </c>
      <c r="BF622" s="1"/>
      <c r="BG622" s="2"/>
      <c r="BH622" s="2"/>
      <c r="BI622" s="2"/>
      <c r="BJ622" s="2"/>
      <c r="BK622" s="2"/>
      <c r="BM622" s="48">
        <v>319055.7</v>
      </c>
      <c r="BP622" s="48">
        <v>7500000</v>
      </c>
      <c r="BQ622" s="45" t="s">
        <v>4</v>
      </c>
      <c r="BR622" s="45" t="s">
        <v>650</v>
      </c>
      <c r="BS622" s="45" t="s">
        <v>2933</v>
      </c>
      <c r="BT622" s="45" t="s">
        <v>2124</v>
      </c>
      <c r="BU622" s="45" t="s">
        <v>357</v>
      </c>
      <c r="BW622" s="48">
        <v>344313.96</v>
      </c>
    </row>
    <row r="623" spans="1:75" x14ac:dyDescent="0.3">
      <c r="A623" s="45" t="s">
        <v>1357</v>
      </c>
      <c r="B623" s="45" t="s">
        <v>1735</v>
      </c>
      <c r="C623" s="45" t="s">
        <v>145</v>
      </c>
      <c r="D623" s="45" t="s">
        <v>145</v>
      </c>
      <c r="E623" s="45" t="s">
        <v>1</v>
      </c>
      <c r="F623" s="51"/>
      <c r="O623" s="48">
        <v>0</v>
      </c>
      <c r="Y623" s="48">
        <v>0</v>
      </c>
      <c r="AI623" s="48">
        <v>0</v>
      </c>
      <c r="AS623" s="48">
        <v>0</v>
      </c>
      <c r="AV623" s="48">
        <v>708264</v>
      </c>
      <c r="AW623" s="45" t="s">
        <v>2</v>
      </c>
      <c r="AX623" s="45" t="s">
        <v>674</v>
      </c>
      <c r="AY623" s="45" t="s">
        <v>1032</v>
      </c>
      <c r="AZ623" s="45" t="s">
        <v>1220</v>
      </c>
      <c r="BA623" s="45" t="s">
        <v>208</v>
      </c>
      <c r="BC623" s="48">
        <v>0</v>
      </c>
      <c r="BF623" s="1"/>
      <c r="BG623" s="2"/>
      <c r="BH623" s="2"/>
      <c r="BI623" s="2"/>
      <c r="BJ623" s="2"/>
      <c r="BK623" s="2"/>
      <c r="BM623" s="48">
        <v>0</v>
      </c>
      <c r="BP623" s="48">
        <v>0</v>
      </c>
      <c r="BQ623" s="45" t="s">
        <v>1</v>
      </c>
      <c r="BR623" s="45" t="s">
        <v>1439</v>
      </c>
      <c r="BS623" s="45" t="s">
        <v>991</v>
      </c>
      <c r="BT623" s="45" t="s">
        <v>145</v>
      </c>
      <c r="BU623" s="45" t="s">
        <v>145</v>
      </c>
      <c r="BW623" s="48">
        <v>0</v>
      </c>
    </row>
    <row r="624" spans="1:75" x14ac:dyDescent="0.3">
      <c r="A624" s="45" t="s">
        <v>1357</v>
      </c>
      <c r="B624" s="45" t="s">
        <v>1735</v>
      </c>
      <c r="C624" s="45" t="s">
        <v>2164</v>
      </c>
      <c r="D624" s="45" t="s">
        <v>362</v>
      </c>
      <c r="E624" s="45" t="s">
        <v>2</v>
      </c>
      <c r="F624" s="51"/>
      <c r="O624" s="48">
        <v>0</v>
      </c>
      <c r="Y624" s="48">
        <v>0</v>
      </c>
      <c r="AI624" s="48">
        <v>0</v>
      </c>
      <c r="AS624" s="48">
        <v>0</v>
      </c>
      <c r="AV624" s="48">
        <v>0</v>
      </c>
      <c r="AW624" s="45" t="s">
        <v>2</v>
      </c>
      <c r="AX624" s="45" t="s">
        <v>674</v>
      </c>
      <c r="AY624" s="45" t="s">
        <v>1033</v>
      </c>
      <c r="AZ624" s="45" t="s">
        <v>1221</v>
      </c>
      <c r="BA624" s="45" t="s">
        <v>207</v>
      </c>
      <c r="BC624" s="48">
        <v>95399.72</v>
      </c>
      <c r="BF624" s="1"/>
      <c r="BG624" s="2"/>
      <c r="BH624" s="2"/>
      <c r="BI624" s="2"/>
      <c r="BJ624" s="2"/>
      <c r="BK624" s="2"/>
      <c r="BM624" s="48">
        <v>1045995.28</v>
      </c>
      <c r="BP624" s="48">
        <v>0</v>
      </c>
      <c r="BQ624" s="45" t="s">
        <v>2</v>
      </c>
      <c r="BR624" s="45" t="s">
        <v>653</v>
      </c>
      <c r="BS624" s="45" t="s">
        <v>1989</v>
      </c>
      <c r="BT624" s="45" t="s">
        <v>1202</v>
      </c>
      <c r="BU624" s="45" t="s">
        <v>125</v>
      </c>
      <c r="BW624" s="48">
        <v>1714898.36</v>
      </c>
    </row>
    <row r="625" spans="1:75" x14ac:dyDescent="0.3">
      <c r="A625" s="45" t="s">
        <v>1358</v>
      </c>
      <c r="B625" s="45" t="s">
        <v>1736</v>
      </c>
      <c r="C625" s="45" t="s">
        <v>2095</v>
      </c>
      <c r="D625" s="45" t="s">
        <v>145</v>
      </c>
      <c r="E625" s="45" t="s">
        <v>1</v>
      </c>
      <c r="F625" s="51"/>
      <c r="O625" s="48">
        <v>0</v>
      </c>
      <c r="Y625" s="48">
        <v>0</v>
      </c>
      <c r="AI625" s="48">
        <v>0</v>
      </c>
      <c r="AS625" s="48">
        <v>0</v>
      </c>
      <c r="AV625" s="48">
        <v>0</v>
      </c>
      <c r="AW625" s="45" t="s">
        <v>4</v>
      </c>
      <c r="AX625" s="45" t="s">
        <v>674</v>
      </c>
      <c r="AY625" s="45" t="s">
        <v>2064</v>
      </c>
      <c r="AZ625" s="45" t="s">
        <v>2324</v>
      </c>
      <c r="BA625" s="45" t="s">
        <v>207</v>
      </c>
      <c r="BC625" s="48">
        <v>0</v>
      </c>
      <c r="BF625" s="1"/>
      <c r="BG625" s="2"/>
      <c r="BH625" s="2"/>
      <c r="BI625" s="2"/>
      <c r="BJ625" s="2"/>
      <c r="BK625" s="2"/>
      <c r="BM625" s="48">
        <v>0</v>
      </c>
      <c r="BP625" s="48">
        <v>0</v>
      </c>
      <c r="BQ625" s="45" t="s">
        <v>2</v>
      </c>
      <c r="BR625" s="45" t="s">
        <v>1440</v>
      </c>
      <c r="BS625" s="45" t="s">
        <v>1007</v>
      </c>
      <c r="BT625" s="45" t="s">
        <v>1098</v>
      </c>
      <c r="BU625" s="45" t="s">
        <v>47</v>
      </c>
      <c r="BW625" s="48">
        <v>0</v>
      </c>
    </row>
    <row r="626" spans="1:75" x14ac:dyDescent="0.3">
      <c r="A626" s="45" t="s">
        <v>1358</v>
      </c>
      <c r="B626" s="45" t="s">
        <v>1737</v>
      </c>
      <c r="C626" s="45" t="s">
        <v>2095</v>
      </c>
      <c r="D626" s="45" t="s">
        <v>145</v>
      </c>
      <c r="E626" s="45" t="s">
        <v>1</v>
      </c>
      <c r="F626" s="51"/>
      <c r="O626" s="48">
        <v>0</v>
      </c>
      <c r="Y626" s="48">
        <v>0</v>
      </c>
      <c r="AI626" s="48">
        <v>0</v>
      </c>
      <c r="AS626" s="48">
        <v>0</v>
      </c>
      <c r="AV626" s="48">
        <v>23082626</v>
      </c>
      <c r="AW626" s="45" t="s">
        <v>4</v>
      </c>
      <c r="AX626" s="45" t="s">
        <v>1460</v>
      </c>
      <c r="AY626" s="45" t="s">
        <v>2065</v>
      </c>
      <c r="AZ626" s="45" t="s">
        <v>2325</v>
      </c>
      <c r="BA626" s="45" t="s">
        <v>304</v>
      </c>
      <c r="BC626" s="48">
        <v>0</v>
      </c>
      <c r="BF626" s="1"/>
      <c r="BG626" s="2"/>
      <c r="BH626" s="2"/>
      <c r="BI626" s="2"/>
      <c r="BJ626" s="2"/>
      <c r="BK626" s="2"/>
      <c r="BM626" s="48">
        <v>0</v>
      </c>
      <c r="BP626" s="48">
        <v>1500000</v>
      </c>
      <c r="BQ626" s="45" t="s">
        <v>1</v>
      </c>
      <c r="BR626" s="45" t="s">
        <v>1440</v>
      </c>
      <c r="BS626" s="45" t="s">
        <v>1007</v>
      </c>
      <c r="BT626" s="45" t="s">
        <v>145</v>
      </c>
      <c r="BU626" s="45" t="s">
        <v>145</v>
      </c>
      <c r="BW626" s="48">
        <v>0</v>
      </c>
    </row>
    <row r="627" spans="1:75" x14ac:dyDescent="0.3">
      <c r="A627" s="45" t="s">
        <v>1358</v>
      </c>
      <c r="B627" s="45" t="s">
        <v>1738</v>
      </c>
      <c r="C627" s="45" t="s">
        <v>2079</v>
      </c>
      <c r="D627" s="45" t="s">
        <v>145</v>
      </c>
      <c r="E627" s="45" t="s">
        <v>1</v>
      </c>
      <c r="F627" s="51"/>
      <c r="O627" s="48">
        <v>0</v>
      </c>
      <c r="Y627" s="48">
        <v>0</v>
      </c>
      <c r="AI627" s="48">
        <v>0</v>
      </c>
      <c r="AS627" s="48">
        <v>0</v>
      </c>
      <c r="AV627" s="48">
        <v>366269</v>
      </c>
      <c r="AW627" s="45" t="s">
        <v>2</v>
      </c>
      <c r="AX627" s="45" t="s">
        <v>675</v>
      </c>
      <c r="AY627" s="45" t="s">
        <v>2067</v>
      </c>
      <c r="AZ627" s="45" t="s">
        <v>1222</v>
      </c>
      <c r="BA627" s="45" t="s">
        <v>209</v>
      </c>
      <c r="BC627" s="48">
        <v>0</v>
      </c>
      <c r="BF627" s="1"/>
      <c r="BG627" s="2"/>
      <c r="BH627" s="2"/>
      <c r="BI627" s="2"/>
      <c r="BJ627" s="2"/>
      <c r="BK627" s="2"/>
      <c r="BM627" s="48">
        <v>0</v>
      </c>
      <c r="BP627" s="48">
        <v>151595.65</v>
      </c>
      <c r="BQ627" s="45" t="s">
        <v>1</v>
      </c>
      <c r="BR627" s="45" t="s">
        <v>644</v>
      </c>
      <c r="BS627" s="45" t="s">
        <v>2043</v>
      </c>
      <c r="BT627" s="45" t="s">
        <v>2415</v>
      </c>
      <c r="BU627" s="45" t="s">
        <v>165</v>
      </c>
      <c r="BW627" s="48">
        <v>0</v>
      </c>
    </row>
    <row r="628" spans="1:75" x14ac:dyDescent="0.3">
      <c r="A628" s="45" t="s">
        <v>1358</v>
      </c>
      <c r="B628" s="45" t="s">
        <v>1739</v>
      </c>
      <c r="C628" s="45" t="s">
        <v>2082</v>
      </c>
      <c r="D628" s="45" t="s">
        <v>145</v>
      </c>
      <c r="E628" s="45" t="s">
        <v>1</v>
      </c>
      <c r="F628" s="51"/>
      <c r="O628" s="48">
        <v>0</v>
      </c>
      <c r="Y628" s="48">
        <v>0</v>
      </c>
      <c r="AI628" s="48">
        <v>0</v>
      </c>
      <c r="AS628" s="48">
        <v>0</v>
      </c>
      <c r="AV628" s="48">
        <v>0</v>
      </c>
      <c r="AW628" s="45" t="s">
        <v>1</v>
      </c>
      <c r="AX628" s="45" t="s">
        <v>2723</v>
      </c>
      <c r="AY628" s="45" t="s">
        <v>2723</v>
      </c>
      <c r="AZ628" s="45" t="s">
        <v>145</v>
      </c>
      <c r="BA628" s="45" t="s">
        <v>145</v>
      </c>
      <c r="BC628" s="48">
        <v>0</v>
      </c>
      <c r="BF628" s="1"/>
      <c r="BG628" s="2"/>
      <c r="BH628" s="2"/>
      <c r="BI628" s="2"/>
      <c r="BJ628" s="2"/>
      <c r="BK628" s="2"/>
      <c r="BM628" s="48">
        <v>0</v>
      </c>
      <c r="BP628" s="48">
        <v>30538.78</v>
      </c>
      <c r="BQ628" s="45" t="s">
        <v>2</v>
      </c>
      <c r="BR628" s="45" t="s">
        <v>644</v>
      </c>
      <c r="BS628" s="45" t="s">
        <v>2044</v>
      </c>
      <c r="BT628" s="45" t="s">
        <v>1208</v>
      </c>
      <c r="BU628" s="45" t="s">
        <v>125</v>
      </c>
      <c r="BW628" s="48">
        <v>0</v>
      </c>
    </row>
    <row r="629" spans="1:75" x14ac:dyDescent="0.3">
      <c r="A629" s="45" t="s">
        <v>1358</v>
      </c>
      <c r="B629" s="45" t="s">
        <v>1740</v>
      </c>
      <c r="C629" s="45" t="s">
        <v>2388</v>
      </c>
      <c r="D629" s="45" t="s">
        <v>329</v>
      </c>
      <c r="E629" s="45" t="s">
        <v>1</v>
      </c>
      <c r="F629" s="51"/>
      <c r="O629" s="48">
        <v>0</v>
      </c>
      <c r="Y629" s="48">
        <v>0</v>
      </c>
      <c r="AI629" s="48">
        <v>0</v>
      </c>
      <c r="AS629" s="48">
        <v>4577094.4000000004</v>
      </c>
      <c r="AV629" s="48">
        <v>0</v>
      </c>
      <c r="AW629" s="45" t="s">
        <v>4</v>
      </c>
      <c r="AX629" s="45" t="s">
        <v>2658</v>
      </c>
      <c r="AY629" s="45" t="s">
        <v>1030</v>
      </c>
      <c r="AZ629" s="45" t="s">
        <v>1219</v>
      </c>
      <c r="BA629" s="45" t="s">
        <v>206</v>
      </c>
      <c r="BC629" s="48">
        <v>2327172.62</v>
      </c>
      <c r="BF629" s="1"/>
      <c r="BG629" s="2"/>
      <c r="BH629" s="2"/>
      <c r="BI629" s="2"/>
      <c r="BJ629" s="2"/>
      <c r="BK629" s="2"/>
      <c r="BM629" s="48">
        <v>744209.09</v>
      </c>
      <c r="BP629" s="48">
        <v>247902.11</v>
      </c>
      <c r="BQ629" s="45" t="s">
        <v>3</v>
      </c>
      <c r="BR629" s="45" t="s">
        <v>644</v>
      </c>
      <c r="BS629" s="45" t="s">
        <v>2043</v>
      </c>
      <c r="BT629" s="45" t="s">
        <v>2308</v>
      </c>
      <c r="BU629" s="45" t="s">
        <v>165</v>
      </c>
      <c r="BW629" s="48">
        <v>366936.92</v>
      </c>
    </row>
    <row r="630" spans="1:75" x14ac:dyDescent="0.3">
      <c r="A630" s="45" t="s">
        <v>1358</v>
      </c>
      <c r="B630" s="45" t="s">
        <v>1741</v>
      </c>
      <c r="C630" s="45" t="s">
        <v>2165</v>
      </c>
      <c r="D630" s="45" t="s">
        <v>362</v>
      </c>
      <c r="E630" s="45" t="s">
        <v>226</v>
      </c>
      <c r="F630" s="51"/>
      <c r="O630" s="48">
        <v>0</v>
      </c>
      <c r="Y630" s="48">
        <v>0</v>
      </c>
      <c r="AI630" s="48">
        <v>0</v>
      </c>
      <c r="AS630" s="48">
        <v>0</v>
      </c>
      <c r="AV630" s="48">
        <v>0</v>
      </c>
      <c r="AW630" s="45" t="s">
        <v>4</v>
      </c>
      <c r="AX630" s="45" t="s">
        <v>2658</v>
      </c>
      <c r="AY630" s="45" t="s">
        <v>2701</v>
      </c>
      <c r="AZ630" s="45" t="s">
        <v>2236</v>
      </c>
      <c r="BA630" s="45" t="s">
        <v>305</v>
      </c>
      <c r="BC630" s="48">
        <v>0</v>
      </c>
      <c r="BF630" s="1"/>
      <c r="BG630" s="2"/>
      <c r="BH630" s="2"/>
      <c r="BI630" s="2"/>
      <c r="BJ630" s="2"/>
      <c r="BK630" s="2"/>
      <c r="BM630" s="48">
        <v>0</v>
      </c>
      <c r="BP630" s="48">
        <v>0</v>
      </c>
      <c r="BQ630" s="45" t="s">
        <v>2</v>
      </c>
      <c r="BR630" s="45" t="s">
        <v>644</v>
      </c>
      <c r="BS630" s="45" t="s">
        <v>1997</v>
      </c>
      <c r="BT630" s="45" t="s">
        <v>2265</v>
      </c>
      <c r="BU630" s="45" t="s">
        <v>302</v>
      </c>
      <c r="BW630" s="48">
        <v>10297.52</v>
      </c>
    </row>
    <row r="631" spans="1:75" x14ac:dyDescent="0.3">
      <c r="A631" s="45" t="s">
        <v>1358</v>
      </c>
      <c r="B631" s="45" t="s">
        <v>1742</v>
      </c>
      <c r="C631" s="45" t="s">
        <v>2146</v>
      </c>
      <c r="D631" s="45" t="s">
        <v>65</v>
      </c>
      <c r="E631" s="45" t="s">
        <v>3</v>
      </c>
      <c r="F631" s="51"/>
      <c r="O631" s="48">
        <v>0</v>
      </c>
      <c r="Y631" s="48">
        <v>0</v>
      </c>
      <c r="AI631" s="48">
        <v>0</v>
      </c>
      <c r="AS631" s="48">
        <v>0</v>
      </c>
      <c r="AV631" s="48">
        <v>136806</v>
      </c>
      <c r="AW631" s="45" t="s">
        <v>2</v>
      </c>
      <c r="AX631" s="45" t="s">
        <v>677</v>
      </c>
      <c r="AY631" s="45" t="s">
        <v>1036</v>
      </c>
      <c r="AZ631" s="45" t="s">
        <v>1224</v>
      </c>
      <c r="BA631" s="45" t="s">
        <v>211</v>
      </c>
      <c r="BC631" s="48">
        <v>0</v>
      </c>
      <c r="BF631" s="1"/>
      <c r="BG631" s="2"/>
      <c r="BH631" s="2"/>
      <c r="BI631" s="2"/>
      <c r="BJ631" s="2"/>
      <c r="BK631" s="2"/>
      <c r="BM631" s="48">
        <v>146025.65</v>
      </c>
      <c r="BP631" s="48">
        <v>0</v>
      </c>
      <c r="BQ631" s="45" t="s">
        <v>2</v>
      </c>
      <c r="BR631" s="45" t="s">
        <v>644</v>
      </c>
      <c r="BS631" s="45" t="s">
        <v>2039</v>
      </c>
      <c r="BT631" s="45" t="s">
        <v>2305</v>
      </c>
      <c r="BU631" s="45" t="s">
        <v>302</v>
      </c>
      <c r="BW631" s="48">
        <v>0</v>
      </c>
    </row>
    <row r="632" spans="1:75" x14ac:dyDescent="0.3">
      <c r="A632" s="45" t="s">
        <v>1358</v>
      </c>
      <c r="B632" s="45" t="s">
        <v>2996</v>
      </c>
      <c r="C632" s="45" t="s">
        <v>3070</v>
      </c>
      <c r="D632" s="45" t="s">
        <v>362</v>
      </c>
      <c r="E632" s="45" t="s">
        <v>4</v>
      </c>
      <c r="F632" s="51"/>
      <c r="O632" s="48">
        <v>0</v>
      </c>
      <c r="Y632" s="48">
        <v>0</v>
      </c>
      <c r="AI632" s="48">
        <v>2072.34</v>
      </c>
      <c r="AS632" s="48">
        <v>53.87</v>
      </c>
      <c r="AV632" s="48">
        <v>0</v>
      </c>
      <c r="AW632" s="45" t="s">
        <v>2</v>
      </c>
      <c r="AX632" s="45" t="s">
        <v>2443</v>
      </c>
      <c r="AY632" s="45" t="s">
        <v>2471</v>
      </c>
      <c r="AZ632" s="45" t="s">
        <v>2474</v>
      </c>
      <c r="BA632" s="45" t="s">
        <v>212</v>
      </c>
      <c r="BC632" s="48">
        <v>0</v>
      </c>
      <c r="BF632" s="1"/>
      <c r="BG632" s="2"/>
      <c r="BH632" s="2"/>
      <c r="BI632" s="2"/>
      <c r="BJ632" s="2"/>
      <c r="BK632" s="2"/>
      <c r="BM632" s="48">
        <v>0</v>
      </c>
      <c r="BP632" s="48">
        <v>0</v>
      </c>
      <c r="BQ632" s="45" t="s">
        <v>2</v>
      </c>
      <c r="BR632" s="45" t="s">
        <v>644</v>
      </c>
      <c r="BS632" s="45" t="s">
        <v>2040</v>
      </c>
      <c r="BT632" s="45" t="s">
        <v>2306</v>
      </c>
      <c r="BU632" s="45" t="s">
        <v>47</v>
      </c>
      <c r="BW632" s="48">
        <v>0</v>
      </c>
    </row>
    <row r="633" spans="1:75" x14ac:dyDescent="0.3">
      <c r="A633" s="45" t="s">
        <v>1358</v>
      </c>
      <c r="B633" s="45" t="s">
        <v>1743</v>
      </c>
      <c r="C633" s="45" t="s">
        <v>2166</v>
      </c>
      <c r="D633" s="45" t="s">
        <v>329</v>
      </c>
      <c r="E633" s="45" t="s">
        <v>4</v>
      </c>
      <c r="F633" s="51"/>
      <c r="O633" s="48">
        <v>0</v>
      </c>
      <c r="Y633" s="48">
        <v>0</v>
      </c>
      <c r="AI633" s="48">
        <v>0</v>
      </c>
      <c r="AS633" s="48">
        <v>0</v>
      </c>
      <c r="AV633" s="48">
        <v>0</v>
      </c>
      <c r="AW633" s="45" t="s">
        <v>2</v>
      </c>
      <c r="AX633" s="45" t="s">
        <v>1463</v>
      </c>
      <c r="AY633" s="45" t="s">
        <v>1037</v>
      </c>
      <c r="AZ633" s="45" t="s">
        <v>1073</v>
      </c>
      <c r="BA633" s="45" t="s">
        <v>212</v>
      </c>
      <c r="BC633" s="48">
        <v>440000</v>
      </c>
      <c r="BF633" s="1"/>
      <c r="BG633" s="2"/>
      <c r="BH633" s="2"/>
      <c r="BI633" s="2"/>
      <c r="BJ633" s="2"/>
      <c r="BK633" s="2"/>
      <c r="BM633" s="48">
        <v>0</v>
      </c>
      <c r="BP633" s="48">
        <v>0</v>
      </c>
      <c r="BQ633" s="45" t="s">
        <v>1</v>
      </c>
      <c r="BR633" s="45" t="s">
        <v>644</v>
      </c>
      <c r="BS633" s="45" t="s">
        <v>2044</v>
      </c>
      <c r="BT633" s="45" t="s">
        <v>1230</v>
      </c>
      <c r="BU633" s="45" t="s">
        <v>165</v>
      </c>
      <c r="BW633" s="48">
        <v>0</v>
      </c>
    </row>
    <row r="634" spans="1:75" x14ac:dyDescent="0.3">
      <c r="A634" s="45" t="s">
        <v>1358</v>
      </c>
      <c r="B634" s="45" t="s">
        <v>1744</v>
      </c>
      <c r="C634" s="45" t="s">
        <v>2167</v>
      </c>
      <c r="D634" s="45" t="s">
        <v>2168</v>
      </c>
      <c r="E634" s="45" t="s">
        <v>4</v>
      </c>
      <c r="F634" s="51"/>
      <c r="O634" s="48">
        <v>0</v>
      </c>
      <c r="Y634" s="48">
        <v>0</v>
      </c>
      <c r="AI634" s="48">
        <v>0</v>
      </c>
      <c r="AS634" s="48">
        <v>0</v>
      </c>
      <c r="AV634" s="48">
        <v>0</v>
      </c>
      <c r="AW634" s="45" t="s">
        <v>1</v>
      </c>
      <c r="AX634" s="45" t="s">
        <v>1464</v>
      </c>
      <c r="AY634" s="45" t="s">
        <v>1039</v>
      </c>
      <c r="AZ634" s="45" t="s">
        <v>1268</v>
      </c>
      <c r="BA634" s="45" t="s">
        <v>212</v>
      </c>
      <c r="BC634" s="48">
        <v>0</v>
      </c>
      <c r="BF634" s="1"/>
      <c r="BG634" s="2"/>
      <c r="BH634" s="2"/>
      <c r="BI634" s="2"/>
      <c r="BJ634" s="2"/>
      <c r="BK634" s="2"/>
      <c r="BM634" s="48">
        <v>36178.47</v>
      </c>
      <c r="BP634" s="48">
        <v>0</v>
      </c>
      <c r="BQ634" s="45" t="s">
        <v>1</v>
      </c>
      <c r="BR634" s="45" t="s">
        <v>644</v>
      </c>
      <c r="BS634" s="45" t="s">
        <v>2042</v>
      </c>
      <c r="BT634" s="45" t="s">
        <v>2095</v>
      </c>
      <c r="BU634" s="45" t="s">
        <v>145</v>
      </c>
      <c r="BW634" s="48">
        <v>-219.35</v>
      </c>
    </row>
    <row r="635" spans="1:75" x14ac:dyDescent="0.3">
      <c r="A635" s="45" t="s">
        <v>1359</v>
      </c>
      <c r="B635" s="45" t="s">
        <v>1745</v>
      </c>
      <c r="C635" s="45" t="s">
        <v>2361</v>
      </c>
      <c r="D635" s="45" t="s">
        <v>254</v>
      </c>
      <c r="E635" s="45" t="s">
        <v>1</v>
      </c>
      <c r="F635" s="51"/>
      <c r="O635" s="48">
        <v>0</v>
      </c>
      <c r="Y635" s="48">
        <v>0</v>
      </c>
      <c r="AI635" s="48">
        <v>216055.66</v>
      </c>
      <c r="AS635" s="48">
        <v>1640910.3</v>
      </c>
      <c r="AV635" s="48">
        <v>0</v>
      </c>
      <c r="AW635" s="45" t="s">
        <v>1</v>
      </c>
      <c r="AX635" s="45" t="s">
        <v>1464</v>
      </c>
      <c r="AY635" s="45" t="s">
        <v>1040</v>
      </c>
      <c r="AZ635" s="45" t="s">
        <v>1269</v>
      </c>
      <c r="BA635" s="45" t="s">
        <v>212</v>
      </c>
      <c r="BC635" s="48">
        <v>328730.90999999997</v>
      </c>
      <c r="BF635" s="1"/>
      <c r="BG635" s="2"/>
      <c r="BH635" s="2"/>
      <c r="BI635" s="2"/>
      <c r="BJ635" s="2"/>
      <c r="BK635" s="2"/>
      <c r="BM635" s="48">
        <v>14828.93</v>
      </c>
      <c r="BP635" s="48">
        <v>0</v>
      </c>
      <c r="BQ635" s="45" t="s">
        <v>2</v>
      </c>
      <c r="BR635" s="45" t="s">
        <v>658</v>
      </c>
      <c r="BS635" s="45" t="s">
        <v>2006</v>
      </c>
      <c r="BT635" s="45" t="s">
        <v>1214</v>
      </c>
      <c r="BU635" s="45" t="s">
        <v>175</v>
      </c>
      <c r="BW635" s="48">
        <v>-246</v>
      </c>
    </row>
    <row r="636" spans="1:75" x14ac:dyDescent="0.3">
      <c r="A636" s="45" t="s">
        <v>1359</v>
      </c>
      <c r="B636" s="45" t="s">
        <v>1746</v>
      </c>
      <c r="C636" s="45" t="s">
        <v>2359</v>
      </c>
      <c r="D636" s="45" t="s">
        <v>254</v>
      </c>
      <c r="E636" s="45" t="s">
        <v>1</v>
      </c>
      <c r="F636" s="51"/>
      <c r="O636" s="48">
        <v>0</v>
      </c>
      <c r="Y636" s="48">
        <v>0</v>
      </c>
      <c r="AI636" s="48">
        <v>0</v>
      </c>
      <c r="AS636" s="48">
        <v>571278.56000000006</v>
      </c>
      <c r="AV636" s="48">
        <v>0</v>
      </c>
      <c r="AW636" s="45" t="s">
        <v>1</v>
      </c>
      <c r="AX636" s="45" t="s">
        <v>1464</v>
      </c>
      <c r="AY636" s="45" t="s">
        <v>1041</v>
      </c>
      <c r="AZ636" s="45" t="s">
        <v>1269</v>
      </c>
      <c r="BA636" s="45" t="s">
        <v>27</v>
      </c>
      <c r="BC636" s="48">
        <v>911613.72</v>
      </c>
      <c r="BF636" s="1"/>
      <c r="BG636" s="2"/>
      <c r="BH636" s="2"/>
      <c r="BI636" s="2"/>
      <c r="BJ636" s="2"/>
      <c r="BK636" s="2"/>
      <c r="BM636" s="48">
        <v>148772.95000000001</v>
      </c>
      <c r="BP636" s="48">
        <v>3986223</v>
      </c>
      <c r="BQ636" s="45" t="s">
        <v>1</v>
      </c>
      <c r="BR636" s="45" t="s">
        <v>658</v>
      </c>
      <c r="BS636" s="45" t="s">
        <v>2902</v>
      </c>
      <c r="BT636" s="45" t="s">
        <v>1206</v>
      </c>
      <c r="BU636" s="45" t="s">
        <v>145</v>
      </c>
      <c r="BW636" s="48">
        <v>43191.93</v>
      </c>
    </row>
    <row r="637" spans="1:75" x14ac:dyDescent="0.3">
      <c r="A637" s="45" t="s">
        <v>1359</v>
      </c>
      <c r="B637" s="45" t="s">
        <v>1746</v>
      </c>
      <c r="C637" s="45" t="s">
        <v>2169</v>
      </c>
      <c r="D637" s="45" t="s">
        <v>254</v>
      </c>
      <c r="E637" s="45" t="s">
        <v>2</v>
      </c>
      <c r="F637" s="51"/>
      <c r="O637" s="48">
        <v>0</v>
      </c>
      <c r="Y637" s="48">
        <v>0</v>
      </c>
      <c r="AI637" s="48">
        <v>0</v>
      </c>
      <c r="AS637" s="48">
        <v>0</v>
      </c>
      <c r="AV637" s="48">
        <v>0</v>
      </c>
      <c r="AW637" s="45" t="s">
        <v>2</v>
      </c>
      <c r="AX637" s="45" t="s">
        <v>1464</v>
      </c>
      <c r="AY637" s="45" t="s">
        <v>1038</v>
      </c>
      <c r="AZ637" s="45" t="s">
        <v>1225</v>
      </c>
      <c r="BA637" s="45" t="s">
        <v>212</v>
      </c>
      <c r="BC637" s="48">
        <v>0</v>
      </c>
      <c r="BF637" s="1"/>
      <c r="BG637" s="2"/>
      <c r="BH637" s="2"/>
      <c r="BI637" s="2"/>
      <c r="BJ637" s="2"/>
      <c r="BK637" s="2"/>
      <c r="BM637" s="48">
        <v>0</v>
      </c>
      <c r="BP637" s="48">
        <v>7409896</v>
      </c>
      <c r="BQ637" s="45" t="s">
        <v>1</v>
      </c>
      <c r="BR637" s="45" t="s">
        <v>1443</v>
      </c>
      <c r="BS637" s="45" t="s">
        <v>2469</v>
      </c>
      <c r="BT637" s="45" t="s">
        <v>2274</v>
      </c>
      <c r="BU637" s="45" t="s">
        <v>145</v>
      </c>
      <c r="BW637" s="48">
        <v>0</v>
      </c>
    </row>
    <row r="638" spans="1:75" x14ac:dyDescent="0.3">
      <c r="A638" s="45" t="s">
        <v>1360</v>
      </c>
      <c r="B638" s="45" t="s">
        <v>1360</v>
      </c>
      <c r="C638" s="45" t="s">
        <v>2082</v>
      </c>
      <c r="D638" s="45" t="s">
        <v>145</v>
      </c>
      <c r="E638" s="45" t="s">
        <v>4</v>
      </c>
      <c r="F638" s="51"/>
      <c r="O638" s="48">
        <v>0</v>
      </c>
      <c r="Y638" s="48">
        <v>0</v>
      </c>
      <c r="AI638" s="48">
        <v>0</v>
      </c>
      <c r="AS638" s="48">
        <v>0</v>
      </c>
      <c r="AV638" s="48">
        <v>0</v>
      </c>
      <c r="AW638" s="45" t="s">
        <v>1</v>
      </c>
      <c r="AX638" s="45" t="s">
        <v>680</v>
      </c>
      <c r="AY638" s="45" t="s">
        <v>1042</v>
      </c>
      <c r="AZ638" s="45" t="s">
        <v>1270</v>
      </c>
      <c r="BA638" s="45" t="s">
        <v>213</v>
      </c>
      <c r="BC638" s="48">
        <v>0</v>
      </c>
      <c r="BF638" s="1"/>
      <c r="BG638" s="2"/>
      <c r="BH638" s="2"/>
      <c r="BI638" s="2"/>
      <c r="BJ638" s="2"/>
      <c r="BK638" s="2"/>
      <c r="BM638" s="48">
        <v>0</v>
      </c>
      <c r="BP638" s="48">
        <v>403429.27</v>
      </c>
      <c r="BQ638" s="45" t="s">
        <v>1</v>
      </c>
      <c r="BR638" s="45" t="s">
        <v>1444</v>
      </c>
      <c r="BS638" s="45" t="s">
        <v>2025</v>
      </c>
      <c r="BT638" s="45" t="s">
        <v>2293</v>
      </c>
      <c r="BU638" s="45" t="s">
        <v>175</v>
      </c>
      <c r="BW638" s="48">
        <v>0</v>
      </c>
    </row>
    <row r="639" spans="1:75" x14ac:dyDescent="0.3">
      <c r="A639" s="45" t="s">
        <v>1361</v>
      </c>
      <c r="B639" s="45" t="s">
        <v>1361</v>
      </c>
      <c r="C639" s="45" t="s">
        <v>2082</v>
      </c>
      <c r="D639" s="45" t="s">
        <v>145</v>
      </c>
      <c r="E639" s="45" t="s">
        <v>1</v>
      </c>
      <c r="F639" s="51"/>
      <c r="O639" s="48">
        <v>0</v>
      </c>
      <c r="Y639" s="48">
        <v>0</v>
      </c>
      <c r="AI639" s="48">
        <v>0</v>
      </c>
      <c r="AS639" s="48">
        <v>0</v>
      </c>
      <c r="AV639" s="48">
        <v>0</v>
      </c>
      <c r="AW639" s="45" t="s">
        <v>2</v>
      </c>
      <c r="AX639" s="45" t="s">
        <v>680</v>
      </c>
      <c r="AY639" s="45" t="s">
        <v>1043</v>
      </c>
      <c r="AZ639" s="45" t="s">
        <v>1225</v>
      </c>
      <c r="BA639" s="45" t="s">
        <v>213</v>
      </c>
      <c r="BC639" s="48">
        <v>0</v>
      </c>
      <c r="BF639" s="1"/>
      <c r="BG639" s="2"/>
      <c r="BH639" s="2"/>
      <c r="BI639" s="2"/>
      <c r="BJ639" s="2"/>
      <c r="BK639" s="2"/>
      <c r="BM639" s="48">
        <v>0</v>
      </c>
      <c r="BP639" s="48">
        <v>6123497</v>
      </c>
      <c r="BQ639" s="45" t="s">
        <v>1</v>
      </c>
      <c r="BR639" s="45" t="s">
        <v>1444</v>
      </c>
      <c r="BS639" s="45" t="s">
        <v>2599</v>
      </c>
      <c r="BT639" s="45" t="s">
        <v>2288</v>
      </c>
      <c r="BU639" s="45" t="s">
        <v>145</v>
      </c>
      <c r="BW639" s="48">
        <v>0</v>
      </c>
    </row>
    <row r="640" spans="1:75" x14ac:dyDescent="0.3">
      <c r="A640" s="45" t="s">
        <v>1361</v>
      </c>
      <c r="B640" s="45" t="s">
        <v>1747</v>
      </c>
      <c r="C640" s="45" t="s">
        <v>2170</v>
      </c>
      <c r="D640" s="45" t="s">
        <v>296</v>
      </c>
      <c r="E640" s="45" t="s">
        <v>2</v>
      </c>
      <c r="F640" s="51"/>
      <c r="O640" s="48">
        <v>0</v>
      </c>
      <c r="Y640" s="48">
        <v>0</v>
      </c>
      <c r="AI640" s="48">
        <v>111589.94</v>
      </c>
      <c r="AS640" s="48">
        <v>72489.72</v>
      </c>
      <c r="AV640" s="1"/>
      <c r="AW640" s="2"/>
      <c r="AX640" s="2"/>
      <c r="AY640" s="2"/>
      <c r="AZ640" s="2"/>
      <c r="BA640" s="2"/>
      <c r="BC640" s="48">
        <v>9483.9699999999993</v>
      </c>
      <c r="BF640" s="1"/>
      <c r="BG640" s="2"/>
      <c r="BH640" s="2"/>
      <c r="BI640" s="2"/>
      <c r="BJ640" s="2"/>
      <c r="BK640" s="2"/>
      <c r="BM640" s="48">
        <v>161167.9</v>
      </c>
      <c r="BP640" s="48">
        <v>0</v>
      </c>
      <c r="BQ640" s="45" t="s">
        <v>1</v>
      </c>
      <c r="BR640" s="45" t="s">
        <v>1445</v>
      </c>
      <c r="BS640" s="45" t="s">
        <v>2025</v>
      </c>
      <c r="BT640" s="45" t="s">
        <v>2296</v>
      </c>
      <c r="BU640" s="45" t="s">
        <v>175</v>
      </c>
      <c r="BW640" s="48">
        <v>32354.61</v>
      </c>
    </row>
    <row r="641" spans="1:75" x14ac:dyDescent="0.3">
      <c r="A641" s="45" t="s">
        <v>562</v>
      </c>
      <c r="B641" s="45" t="s">
        <v>870</v>
      </c>
      <c r="C641" s="45" t="s">
        <v>1143</v>
      </c>
      <c r="D641" s="45" t="s">
        <v>98</v>
      </c>
      <c r="E641" s="45" t="s">
        <v>4</v>
      </c>
      <c r="F641" s="51"/>
      <c r="O641" s="48">
        <v>0</v>
      </c>
      <c r="Y641" s="48">
        <v>1128090.32</v>
      </c>
      <c r="AI641" s="48">
        <v>2058649.64</v>
      </c>
      <c r="AS641" s="48">
        <v>911141.29</v>
      </c>
      <c r="AV641" s="1"/>
      <c r="AW641" s="2"/>
      <c r="AX641" s="2"/>
      <c r="AY641" s="2"/>
      <c r="AZ641" s="2"/>
      <c r="BA641" s="2"/>
      <c r="BC641" s="48">
        <v>5988467.7199999997</v>
      </c>
      <c r="BF641" s="1"/>
      <c r="BG641" s="2"/>
      <c r="BH641" s="2"/>
      <c r="BI641" s="2"/>
      <c r="BJ641" s="2"/>
      <c r="BK641" s="2"/>
      <c r="BM641" s="48">
        <v>5086995.67</v>
      </c>
      <c r="BP641" s="48">
        <v>11071.6</v>
      </c>
      <c r="BQ641" s="45" t="s">
        <v>2</v>
      </c>
      <c r="BR641" s="45" t="s">
        <v>1445</v>
      </c>
      <c r="BS641" s="45" t="s">
        <v>2903</v>
      </c>
      <c r="BT641" s="45" t="s">
        <v>2304</v>
      </c>
      <c r="BU641" s="45" t="s">
        <v>175</v>
      </c>
      <c r="BW641" s="48">
        <v>151569.35999999999</v>
      </c>
    </row>
    <row r="642" spans="1:75" x14ac:dyDescent="0.3">
      <c r="A642" s="45" t="s">
        <v>1362</v>
      </c>
      <c r="B642" s="45" t="s">
        <v>1748</v>
      </c>
      <c r="C642" s="45" t="s">
        <v>2150</v>
      </c>
      <c r="D642" s="45" t="s">
        <v>145</v>
      </c>
      <c r="E642" s="45" t="s">
        <v>1</v>
      </c>
      <c r="F642" s="51"/>
      <c r="O642" s="48">
        <v>0</v>
      </c>
      <c r="Y642" s="48">
        <v>0</v>
      </c>
      <c r="AI642" s="48">
        <v>0</v>
      </c>
      <c r="AS642" s="48">
        <v>0</v>
      </c>
      <c r="AV642" s="1"/>
      <c r="AW642" s="2"/>
      <c r="AX642" s="2"/>
      <c r="AY642" s="2"/>
      <c r="AZ642" s="2"/>
      <c r="BA642" s="2"/>
      <c r="BC642" s="48">
        <v>0</v>
      </c>
      <c r="BF642" s="1"/>
      <c r="BG642" s="2"/>
      <c r="BH642" s="2"/>
      <c r="BI642" s="2"/>
      <c r="BJ642" s="2"/>
      <c r="BK642" s="2"/>
      <c r="BM642" s="48">
        <v>0</v>
      </c>
      <c r="BP642" s="48">
        <v>3200000</v>
      </c>
      <c r="BQ642" s="45" t="s">
        <v>1</v>
      </c>
      <c r="BR642" s="45" t="s">
        <v>1445</v>
      </c>
      <c r="BS642" s="45" t="s">
        <v>2820</v>
      </c>
      <c r="BT642" s="45" t="s">
        <v>2294</v>
      </c>
      <c r="BU642" s="45" t="s">
        <v>145</v>
      </c>
      <c r="BW642" s="48">
        <v>0</v>
      </c>
    </row>
    <row r="643" spans="1:75" x14ac:dyDescent="0.3">
      <c r="A643" s="45" t="s">
        <v>1362</v>
      </c>
      <c r="B643" s="45" t="s">
        <v>1749</v>
      </c>
      <c r="C643" s="45" t="s">
        <v>2082</v>
      </c>
      <c r="D643" s="45" t="s">
        <v>145</v>
      </c>
      <c r="E643" s="45" t="s">
        <v>1</v>
      </c>
      <c r="F643" s="51"/>
      <c r="O643" s="48">
        <v>0</v>
      </c>
      <c r="Y643" s="48">
        <v>0</v>
      </c>
      <c r="AI643" s="48">
        <v>0</v>
      </c>
      <c r="AS643" s="48">
        <v>0</v>
      </c>
      <c r="BC643" s="48">
        <v>0</v>
      </c>
      <c r="BM643" s="48">
        <v>0</v>
      </c>
      <c r="BP643" s="48">
        <v>90000</v>
      </c>
      <c r="BQ643" s="45" t="s">
        <v>3</v>
      </c>
      <c r="BR643" s="45" t="s">
        <v>2922</v>
      </c>
      <c r="BS643" s="45" t="s">
        <v>2033</v>
      </c>
      <c r="BT643" s="45" t="s">
        <v>2300</v>
      </c>
      <c r="BU643" s="45" t="s">
        <v>175</v>
      </c>
      <c r="BW643" s="48">
        <v>0</v>
      </c>
    </row>
    <row r="644" spans="1:75" x14ac:dyDescent="0.3">
      <c r="A644" s="45" t="s">
        <v>1362</v>
      </c>
      <c r="B644" s="45" t="s">
        <v>1750</v>
      </c>
      <c r="C644" s="45" t="s">
        <v>2171</v>
      </c>
      <c r="D644" s="45" t="s">
        <v>297</v>
      </c>
      <c r="E644" s="45" t="s">
        <v>2</v>
      </c>
      <c r="F644" s="51"/>
      <c r="O644" s="48">
        <v>0</v>
      </c>
      <c r="Y644" s="48">
        <v>0</v>
      </c>
      <c r="AI644" s="48">
        <v>3894.6</v>
      </c>
      <c r="AS644" s="48">
        <v>27391.77</v>
      </c>
      <c r="BC644" s="48">
        <v>47717.81</v>
      </c>
      <c r="BM644" s="48">
        <v>658614.68999999994</v>
      </c>
      <c r="BP644" s="48">
        <v>0</v>
      </c>
      <c r="BQ644" s="45" t="s">
        <v>1</v>
      </c>
      <c r="BR644" s="45" t="s">
        <v>2922</v>
      </c>
      <c r="BS644" s="45" t="s">
        <v>2904</v>
      </c>
      <c r="BT644" s="45" t="s">
        <v>2297</v>
      </c>
      <c r="BU644" s="45" t="s">
        <v>145</v>
      </c>
      <c r="BW644" s="48">
        <v>101331.27</v>
      </c>
    </row>
    <row r="645" spans="1:75" x14ac:dyDescent="0.3">
      <c r="A645" s="45" t="s">
        <v>1362</v>
      </c>
      <c r="B645" s="45" t="s">
        <v>1751</v>
      </c>
      <c r="C645" s="45" t="s">
        <v>2171</v>
      </c>
      <c r="D645" s="45" t="s">
        <v>331</v>
      </c>
      <c r="E645" s="45" t="s">
        <v>2</v>
      </c>
      <c r="F645" s="51"/>
      <c r="O645" s="48">
        <v>0</v>
      </c>
      <c r="Y645" s="48">
        <v>0</v>
      </c>
      <c r="AI645" s="48">
        <v>0</v>
      </c>
      <c r="AS645" s="48">
        <v>73528.19</v>
      </c>
      <c r="BC645" s="48">
        <v>0</v>
      </c>
      <c r="BM645" s="48">
        <v>4084.56</v>
      </c>
      <c r="BP645" s="48">
        <v>0</v>
      </c>
      <c r="BQ645" s="45" t="s">
        <v>2</v>
      </c>
      <c r="BR645" s="45" t="s">
        <v>1447</v>
      </c>
      <c r="BS645" s="45" t="s">
        <v>1012</v>
      </c>
      <c r="BT645" s="45" t="s">
        <v>1208</v>
      </c>
      <c r="BU645" s="45" t="s">
        <v>202</v>
      </c>
      <c r="BW645" s="48">
        <v>0</v>
      </c>
    </row>
    <row r="646" spans="1:75" x14ac:dyDescent="0.3">
      <c r="A646" s="45" t="s">
        <v>1362</v>
      </c>
      <c r="B646" s="45" t="s">
        <v>1752</v>
      </c>
      <c r="C646" s="45" t="s">
        <v>2157</v>
      </c>
      <c r="D646" s="45" t="s">
        <v>380</v>
      </c>
      <c r="E646" s="45" t="s">
        <v>2</v>
      </c>
      <c r="F646" s="51"/>
      <c r="O646" s="48">
        <v>0</v>
      </c>
      <c r="Y646" s="48">
        <v>0</v>
      </c>
      <c r="AI646" s="48">
        <v>0</v>
      </c>
      <c r="AS646" s="48">
        <v>0</v>
      </c>
      <c r="BC646" s="48">
        <v>0</v>
      </c>
      <c r="BM646" s="48">
        <v>0</v>
      </c>
      <c r="BP646" s="48">
        <v>0</v>
      </c>
      <c r="BQ646" s="45" t="s">
        <v>2</v>
      </c>
      <c r="BR646" s="45" t="s">
        <v>1447</v>
      </c>
      <c r="BS646" s="45" t="s">
        <v>2036</v>
      </c>
      <c r="BT646" s="45" t="s">
        <v>1208</v>
      </c>
      <c r="BU646" s="45" t="s">
        <v>86</v>
      </c>
      <c r="BW646" s="48">
        <v>0</v>
      </c>
    </row>
    <row r="647" spans="1:75" x14ac:dyDescent="0.3">
      <c r="A647" s="45" t="s">
        <v>1363</v>
      </c>
      <c r="B647" s="45" t="s">
        <v>1753</v>
      </c>
      <c r="C647" s="45" t="s">
        <v>2355</v>
      </c>
      <c r="D647" s="45" t="s">
        <v>255</v>
      </c>
      <c r="E647" s="45" t="s">
        <v>1</v>
      </c>
      <c r="F647" s="51"/>
      <c r="O647" s="48">
        <v>0</v>
      </c>
      <c r="Y647" s="48">
        <v>1537987.85</v>
      </c>
      <c r="AI647" s="48">
        <v>1929205.97</v>
      </c>
      <c r="AS647" s="48">
        <v>2609931.38</v>
      </c>
      <c r="BC647" s="48">
        <v>491985.07</v>
      </c>
      <c r="BM647" s="48">
        <v>1198144.55</v>
      </c>
      <c r="BP647" s="48">
        <v>0</v>
      </c>
      <c r="BQ647" s="45" t="s">
        <v>2</v>
      </c>
      <c r="BR647" s="45" t="s">
        <v>1447</v>
      </c>
      <c r="BS647" s="45" t="s">
        <v>1011</v>
      </c>
      <c r="BT647" s="45" t="s">
        <v>1207</v>
      </c>
      <c r="BU647" s="45" t="s">
        <v>165</v>
      </c>
      <c r="BW647" s="48">
        <v>42980.46</v>
      </c>
    </row>
    <row r="648" spans="1:75" x14ac:dyDescent="0.3">
      <c r="A648" s="45" t="s">
        <v>1364</v>
      </c>
      <c r="B648" s="45" t="s">
        <v>1754</v>
      </c>
      <c r="C648" s="45" t="s">
        <v>2363</v>
      </c>
      <c r="D648" s="45" t="s">
        <v>256</v>
      </c>
      <c r="E648" s="45" t="s">
        <v>1</v>
      </c>
      <c r="F648" s="51"/>
      <c r="O648" s="48">
        <v>0</v>
      </c>
      <c r="Y648" s="48">
        <v>218197.2</v>
      </c>
      <c r="AI648" s="48">
        <v>131772.62</v>
      </c>
      <c r="AS648" s="48">
        <v>107203.12</v>
      </c>
      <c r="BC648" s="48">
        <v>423873.33</v>
      </c>
      <c r="BM648" s="48">
        <v>78953.62</v>
      </c>
      <c r="BP648" s="48">
        <v>0</v>
      </c>
      <c r="BQ648" s="45" t="s">
        <v>1</v>
      </c>
      <c r="BR648" s="45" t="s">
        <v>1449</v>
      </c>
      <c r="BS648" s="45" t="s">
        <v>2037</v>
      </c>
      <c r="BT648" s="45" t="s">
        <v>2360</v>
      </c>
      <c r="BU648" s="45" t="s">
        <v>283</v>
      </c>
      <c r="BW648" s="48">
        <v>0</v>
      </c>
    </row>
    <row r="649" spans="1:75" x14ac:dyDescent="0.3">
      <c r="A649" s="45" t="s">
        <v>1364</v>
      </c>
      <c r="B649" s="45" t="s">
        <v>1755</v>
      </c>
      <c r="C649" s="45" t="s">
        <v>2359</v>
      </c>
      <c r="D649" s="45" t="s">
        <v>266</v>
      </c>
      <c r="E649" s="45" t="s">
        <v>1</v>
      </c>
      <c r="F649" s="51"/>
      <c r="O649" s="48">
        <v>0</v>
      </c>
      <c r="Y649" s="48">
        <v>0</v>
      </c>
      <c r="AI649" s="48">
        <v>1066.1400000000001</v>
      </c>
      <c r="AS649" s="48">
        <v>332098.65999999997</v>
      </c>
      <c r="BC649" s="48">
        <v>722675.82</v>
      </c>
      <c r="BM649" s="48">
        <v>3299052.49</v>
      </c>
      <c r="BP649" s="48">
        <v>5704.12</v>
      </c>
      <c r="BQ649" s="45" t="s">
        <v>3</v>
      </c>
      <c r="BR649" s="45" t="s">
        <v>661</v>
      </c>
      <c r="BS649" s="45" t="s">
        <v>1990</v>
      </c>
      <c r="BT649" s="45" t="s">
        <v>2257</v>
      </c>
      <c r="BU649" s="45" t="s">
        <v>30</v>
      </c>
      <c r="BW649" s="48">
        <v>2576.9</v>
      </c>
    </row>
    <row r="650" spans="1:75" x14ac:dyDescent="0.3">
      <c r="A650" s="45" t="s">
        <v>1364</v>
      </c>
      <c r="B650" s="45" t="s">
        <v>1756</v>
      </c>
      <c r="C650" s="45" t="s">
        <v>2359</v>
      </c>
      <c r="D650" s="45" t="s">
        <v>128</v>
      </c>
      <c r="E650" s="45" t="s">
        <v>1</v>
      </c>
      <c r="F650" s="51"/>
      <c r="O650" s="48">
        <v>0</v>
      </c>
      <c r="Y650" s="48">
        <v>0</v>
      </c>
      <c r="AI650" s="48">
        <v>0</v>
      </c>
      <c r="AS650" s="48">
        <v>2689.23</v>
      </c>
      <c r="BC650" s="48">
        <v>1632423.59</v>
      </c>
      <c r="BM650" s="48">
        <v>-805972.09</v>
      </c>
      <c r="BP650" s="48">
        <v>0</v>
      </c>
      <c r="BQ650" s="45" t="s">
        <v>1</v>
      </c>
      <c r="BR650" s="45" t="s">
        <v>661</v>
      </c>
      <c r="BS650" s="45" t="s">
        <v>2905</v>
      </c>
      <c r="BT650" s="45" t="s">
        <v>145</v>
      </c>
      <c r="BU650" s="45" t="s">
        <v>145</v>
      </c>
      <c r="BW650" s="48">
        <v>684331.91</v>
      </c>
    </row>
    <row r="651" spans="1:75" x14ac:dyDescent="0.3">
      <c r="A651" s="45" t="s">
        <v>1364</v>
      </c>
      <c r="B651" s="45" t="s">
        <v>1756</v>
      </c>
      <c r="C651" s="45" t="s">
        <v>2172</v>
      </c>
      <c r="D651" s="45" t="s">
        <v>128</v>
      </c>
      <c r="E651" s="45" t="s">
        <v>2</v>
      </c>
      <c r="F651" s="51"/>
      <c r="O651" s="48">
        <v>0</v>
      </c>
      <c r="Y651" s="48">
        <v>0</v>
      </c>
      <c r="AI651" s="48">
        <v>0</v>
      </c>
      <c r="AS651" s="48">
        <v>0</v>
      </c>
      <c r="BC651" s="48">
        <v>0</v>
      </c>
      <c r="BM651" s="48">
        <v>0</v>
      </c>
      <c r="BP651" s="48">
        <v>200000.36</v>
      </c>
      <c r="BQ651" s="45" t="s">
        <v>2</v>
      </c>
      <c r="BR651" s="45" t="s">
        <v>662</v>
      </c>
      <c r="BS651" s="45" t="s">
        <v>1016</v>
      </c>
      <c r="BT651" s="45" t="s">
        <v>1210</v>
      </c>
      <c r="BU651" s="45" t="s">
        <v>47</v>
      </c>
      <c r="BW651" s="48">
        <v>0</v>
      </c>
    </row>
    <row r="652" spans="1:75" x14ac:dyDescent="0.3">
      <c r="A652" s="45" t="s">
        <v>1365</v>
      </c>
      <c r="B652" s="45" t="s">
        <v>1757</v>
      </c>
      <c r="C652" s="45" t="s">
        <v>2389</v>
      </c>
      <c r="D652" s="45" t="s">
        <v>381</v>
      </c>
      <c r="E652" s="45" t="s">
        <v>1</v>
      </c>
      <c r="F652" s="51"/>
      <c r="O652" s="48">
        <v>0</v>
      </c>
      <c r="Y652" s="48">
        <v>0</v>
      </c>
      <c r="AI652" s="48">
        <v>307506.58</v>
      </c>
      <c r="AS652" s="48">
        <v>698376.61</v>
      </c>
      <c r="BC652" s="48">
        <v>866244.97</v>
      </c>
      <c r="BM652" s="48">
        <v>5153721.1100000003</v>
      </c>
      <c r="BP652" s="48">
        <v>450000.39</v>
      </c>
      <c r="BQ652" s="45" t="s">
        <v>2</v>
      </c>
      <c r="BR652" s="45" t="s">
        <v>1453</v>
      </c>
      <c r="BS652" s="45" t="s">
        <v>1025</v>
      </c>
      <c r="BT652" s="45" t="s">
        <v>1215</v>
      </c>
      <c r="BU652" s="45" t="s">
        <v>165</v>
      </c>
      <c r="BW652" s="48">
        <v>628095.34</v>
      </c>
    </row>
    <row r="653" spans="1:75" x14ac:dyDescent="0.3">
      <c r="A653" s="45" t="s">
        <v>1365</v>
      </c>
      <c r="B653" s="45" t="s">
        <v>1757</v>
      </c>
      <c r="C653" s="45" t="s">
        <v>2389</v>
      </c>
      <c r="D653" s="45" t="s">
        <v>382</v>
      </c>
      <c r="E653" s="45" t="s">
        <v>1</v>
      </c>
      <c r="F653" s="51"/>
      <c r="O653" s="48">
        <v>0</v>
      </c>
      <c r="Y653" s="48">
        <v>0</v>
      </c>
      <c r="AI653" s="48">
        <v>322005.12</v>
      </c>
      <c r="AS653" s="48">
        <v>56434.29</v>
      </c>
      <c r="BC653" s="48">
        <v>0</v>
      </c>
      <c r="BM653" s="48">
        <v>0</v>
      </c>
      <c r="BP653" s="48">
        <v>74999.83</v>
      </c>
      <c r="BQ653" s="45" t="s">
        <v>2</v>
      </c>
      <c r="BR653" s="45" t="s">
        <v>1453</v>
      </c>
      <c r="BS653" s="45" t="s">
        <v>1026</v>
      </c>
      <c r="BT653" s="45" t="s">
        <v>1215</v>
      </c>
      <c r="BU653" s="45" t="s">
        <v>203</v>
      </c>
      <c r="BW653" s="48">
        <v>0</v>
      </c>
    </row>
    <row r="654" spans="1:75" x14ac:dyDescent="0.3">
      <c r="A654" s="45" t="s">
        <v>1365</v>
      </c>
      <c r="B654" s="45" t="s">
        <v>1757</v>
      </c>
      <c r="C654" s="45" t="s">
        <v>2389</v>
      </c>
      <c r="D654" s="45" t="s">
        <v>383</v>
      </c>
      <c r="E654" s="45" t="s">
        <v>1</v>
      </c>
      <c r="F654" s="51"/>
      <c r="O654" s="48">
        <v>0</v>
      </c>
      <c r="Y654" s="48">
        <v>0</v>
      </c>
      <c r="AI654" s="48">
        <v>0</v>
      </c>
      <c r="AS654" s="48">
        <v>0</v>
      </c>
      <c r="BC654" s="48">
        <v>44828</v>
      </c>
      <c r="BM654" s="48">
        <v>176334.33</v>
      </c>
      <c r="BP654" s="48">
        <v>244427507.93000001</v>
      </c>
      <c r="BQ654" s="45" t="s">
        <v>4</v>
      </c>
      <c r="BR654" s="45" t="s">
        <v>1454</v>
      </c>
      <c r="BS654" s="45" t="s">
        <v>1454</v>
      </c>
      <c r="BT654" s="45" t="s">
        <v>2079</v>
      </c>
      <c r="BU654" s="45" t="s">
        <v>145</v>
      </c>
      <c r="BW654" s="48">
        <v>0</v>
      </c>
    </row>
    <row r="655" spans="1:75" x14ac:dyDescent="0.3">
      <c r="A655" s="45" t="s">
        <v>1365</v>
      </c>
      <c r="B655" s="45" t="s">
        <v>1757</v>
      </c>
      <c r="C655" s="45" t="s">
        <v>2389</v>
      </c>
      <c r="D655" s="45" t="s">
        <v>384</v>
      </c>
      <c r="E655" s="45" t="s">
        <v>1</v>
      </c>
      <c r="F655" s="51"/>
      <c r="O655" s="48">
        <v>0</v>
      </c>
      <c r="Y655" s="48">
        <v>0</v>
      </c>
      <c r="AI655" s="48">
        <v>0</v>
      </c>
      <c r="AS655" s="48">
        <v>107385.52</v>
      </c>
      <c r="BC655" s="48">
        <v>10268.049999999999</v>
      </c>
      <c r="BM655" s="48">
        <v>125049.86</v>
      </c>
      <c r="BP655" s="48">
        <v>0</v>
      </c>
      <c r="BQ655" s="45" t="s">
        <v>4</v>
      </c>
      <c r="BR655" s="45" t="s">
        <v>1456</v>
      </c>
      <c r="BS655" s="45" t="s">
        <v>1456</v>
      </c>
      <c r="BT655" s="45" t="s">
        <v>2079</v>
      </c>
      <c r="BU655" s="45" t="s">
        <v>145</v>
      </c>
      <c r="BW655" s="48">
        <v>0</v>
      </c>
    </row>
    <row r="656" spans="1:75" x14ac:dyDescent="0.3">
      <c r="A656" s="45" t="s">
        <v>1365</v>
      </c>
      <c r="B656" s="45" t="s">
        <v>1757</v>
      </c>
      <c r="C656" s="45" t="s">
        <v>2389</v>
      </c>
      <c r="D656" s="45" t="s">
        <v>385</v>
      </c>
      <c r="E656" s="45" t="s">
        <v>1</v>
      </c>
      <c r="F656" s="51"/>
      <c r="O656" s="48">
        <v>0</v>
      </c>
      <c r="Y656" s="48">
        <v>0</v>
      </c>
      <c r="AI656" s="48">
        <v>13774.08</v>
      </c>
      <c r="AS656" s="48">
        <v>23079.66</v>
      </c>
      <c r="BC656" s="48">
        <v>515483.53</v>
      </c>
      <c r="BM656" s="48">
        <v>446258.05</v>
      </c>
      <c r="BP656" s="48">
        <v>3705084.58</v>
      </c>
      <c r="BQ656" s="45" t="s">
        <v>1</v>
      </c>
      <c r="BR656" s="45" t="s">
        <v>1457</v>
      </c>
      <c r="BS656" s="45" t="s">
        <v>2059</v>
      </c>
      <c r="BT656" s="45" t="s">
        <v>2417</v>
      </c>
      <c r="BU656" s="45" t="s">
        <v>394</v>
      </c>
      <c r="BW656" s="48">
        <v>0</v>
      </c>
    </row>
    <row r="657" spans="1:75" x14ac:dyDescent="0.3">
      <c r="A657" s="45" t="s">
        <v>1365</v>
      </c>
      <c r="B657" s="45" t="s">
        <v>1757</v>
      </c>
      <c r="C657" s="45" t="s">
        <v>2389</v>
      </c>
      <c r="D657" s="45" t="s">
        <v>386</v>
      </c>
      <c r="E657" s="45" t="s">
        <v>1</v>
      </c>
      <c r="F657" s="51"/>
      <c r="O657" s="48">
        <v>0</v>
      </c>
      <c r="Y657" s="48">
        <v>0</v>
      </c>
      <c r="AI657" s="48">
        <v>43544.62</v>
      </c>
      <c r="AS657" s="48">
        <v>511097.41</v>
      </c>
      <c r="BC657" s="48">
        <v>-57272.639999999999</v>
      </c>
      <c r="BM657" s="48">
        <v>19007.86</v>
      </c>
      <c r="BP657" s="48">
        <v>1000000</v>
      </c>
      <c r="BQ657" s="45" t="s">
        <v>2</v>
      </c>
      <c r="BR657" s="45" t="s">
        <v>1457</v>
      </c>
      <c r="BS657" s="45" t="s">
        <v>2054</v>
      </c>
      <c r="BT657" s="45" t="s">
        <v>1218</v>
      </c>
      <c r="BU657" s="45" t="s">
        <v>205</v>
      </c>
      <c r="BW657" s="48">
        <v>0</v>
      </c>
    </row>
    <row r="658" spans="1:75" x14ac:dyDescent="0.3">
      <c r="A658" s="45" t="s">
        <v>1366</v>
      </c>
      <c r="B658" s="45" t="s">
        <v>1758</v>
      </c>
      <c r="C658" s="45" t="s">
        <v>2355</v>
      </c>
      <c r="D658" s="45" t="s">
        <v>258</v>
      </c>
      <c r="E658" s="45" t="s">
        <v>1</v>
      </c>
      <c r="F658" s="51"/>
      <c r="O658" s="48">
        <v>3355.68</v>
      </c>
      <c r="Y658" s="48">
        <v>933857.56</v>
      </c>
      <c r="AI658" s="48">
        <v>313163.65999999997</v>
      </c>
      <c r="AS658" s="48">
        <v>207267.85</v>
      </c>
      <c r="BC658" s="48">
        <v>145345.47</v>
      </c>
      <c r="BM658" s="48">
        <v>5331.41</v>
      </c>
      <c r="BP658" s="48">
        <v>20636176</v>
      </c>
      <c r="BQ658" s="45" t="s">
        <v>4</v>
      </c>
      <c r="BR658" s="45" t="s">
        <v>1458</v>
      </c>
      <c r="BS658" s="45" t="s">
        <v>1458</v>
      </c>
      <c r="BT658" s="45" t="s">
        <v>2079</v>
      </c>
      <c r="BU658" s="45" t="s">
        <v>145</v>
      </c>
      <c r="BW658" s="48">
        <v>0</v>
      </c>
    </row>
    <row r="659" spans="1:75" x14ac:dyDescent="0.3">
      <c r="A659" s="45" t="s">
        <v>2717</v>
      </c>
      <c r="B659" s="45" t="s">
        <v>888</v>
      </c>
      <c r="C659" s="45" t="s">
        <v>2831</v>
      </c>
      <c r="D659" s="45" t="s">
        <v>21</v>
      </c>
      <c r="E659" s="45" t="s">
        <v>1</v>
      </c>
      <c r="F659" s="51"/>
      <c r="O659" s="48">
        <v>0</v>
      </c>
      <c r="Y659" s="48">
        <v>35122.54</v>
      </c>
      <c r="AI659" s="48">
        <v>6344.74</v>
      </c>
      <c r="AS659" s="48">
        <v>218627.86</v>
      </c>
      <c r="BC659" s="48">
        <v>0</v>
      </c>
      <c r="BM659" s="48">
        <v>0</v>
      </c>
      <c r="BP659" s="48">
        <v>14683600.68</v>
      </c>
      <c r="BQ659" s="45" t="s">
        <v>1</v>
      </c>
      <c r="BR659" s="45" t="s">
        <v>1459</v>
      </c>
      <c r="BS659" s="45" t="s">
        <v>2058</v>
      </c>
      <c r="BT659" s="45" t="s">
        <v>2416</v>
      </c>
      <c r="BU659" s="45" t="s">
        <v>395</v>
      </c>
      <c r="BW659" s="48">
        <v>0</v>
      </c>
    </row>
    <row r="660" spans="1:75" x14ac:dyDescent="0.3">
      <c r="A660" s="45" t="s">
        <v>563</v>
      </c>
      <c r="B660" s="45" t="s">
        <v>871</v>
      </c>
      <c r="C660" s="45" t="s">
        <v>1142</v>
      </c>
      <c r="D660" s="45" t="s">
        <v>21</v>
      </c>
      <c r="E660" s="45" t="s">
        <v>2</v>
      </c>
      <c r="F660" s="51"/>
      <c r="O660" s="48">
        <v>0</v>
      </c>
      <c r="Y660" s="48">
        <v>0</v>
      </c>
      <c r="AI660" s="48">
        <v>0</v>
      </c>
      <c r="AS660" s="48">
        <v>0</v>
      </c>
      <c r="BC660" s="48">
        <v>0</v>
      </c>
      <c r="BM660" s="48">
        <v>0</v>
      </c>
      <c r="BP660" s="48">
        <v>16373214.32</v>
      </c>
      <c r="BQ660" s="45" t="s">
        <v>1</v>
      </c>
      <c r="BR660" s="45" t="s">
        <v>1459</v>
      </c>
      <c r="BS660" s="45" t="s">
        <v>2058</v>
      </c>
      <c r="BT660" s="45" t="s">
        <v>2416</v>
      </c>
      <c r="BU660" s="45" t="s">
        <v>396</v>
      </c>
      <c r="BW660" s="48">
        <v>0</v>
      </c>
    </row>
    <row r="661" spans="1:75" x14ac:dyDescent="0.3">
      <c r="A661" s="45" t="s">
        <v>564</v>
      </c>
      <c r="B661" s="45" t="s">
        <v>872</v>
      </c>
      <c r="C661" s="45" t="s">
        <v>1240</v>
      </c>
      <c r="D661" s="45" t="s">
        <v>122</v>
      </c>
      <c r="E661" s="45" t="s">
        <v>1</v>
      </c>
      <c r="F661" s="51"/>
      <c r="O661" s="48">
        <v>0</v>
      </c>
      <c r="Y661" s="48">
        <v>0</v>
      </c>
      <c r="AI661" s="48">
        <v>0</v>
      </c>
      <c r="AS661" s="48">
        <v>0</v>
      </c>
      <c r="BC661" s="48">
        <v>0</v>
      </c>
      <c r="BM661" s="48">
        <v>0</v>
      </c>
      <c r="BP661" s="48">
        <v>5759524.7300000004</v>
      </c>
      <c r="BQ661" s="45" t="s">
        <v>2</v>
      </c>
      <c r="BR661" s="45" t="s">
        <v>674</v>
      </c>
      <c r="BS661" s="45" t="s">
        <v>2062</v>
      </c>
      <c r="BT661" s="45" t="s">
        <v>1220</v>
      </c>
      <c r="BU661" s="45" t="s">
        <v>207</v>
      </c>
      <c r="BW661" s="48">
        <v>0</v>
      </c>
    </row>
    <row r="662" spans="1:75" x14ac:dyDescent="0.3">
      <c r="A662" s="45" t="s">
        <v>564</v>
      </c>
      <c r="B662" s="45" t="s">
        <v>873</v>
      </c>
      <c r="C662" s="45" t="s">
        <v>1122</v>
      </c>
      <c r="D662" s="45" t="s">
        <v>21</v>
      </c>
      <c r="E662" s="45" t="s">
        <v>2</v>
      </c>
      <c r="F662" s="51"/>
      <c r="O662" s="48">
        <v>0</v>
      </c>
      <c r="Y662" s="48">
        <v>0</v>
      </c>
      <c r="AI662" s="48">
        <v>0</v>
      </c>
      <c r="AS662" s="48">
        <v>0</v>
      </c>
      <c r="BC662" s="48">
        <v>0</v>
      </c>
      <c r="BM662" s="48">
        <v>0</v>
      </c>
      <c r="BP662" s="48">
        <v>3275239.95</v>
      </c>
      <c r="BQ662" s="45" t="s">
        <v>2</v>
      </c>
      <c r="BR662" s="45" t="s">
        <v>674</v>
      </c>
      <c r="BS662" s="45" t="s">
        <v>2063</v>
      </c>
      <c r="BT662" s="45" t="s">
        <v>1220</v>
      </c>
      <c r="BU662" s="45" t="s">
        <v>208</v>
      </c>
      <c r="BW662" s="48">
        <v>0</v>
      </c>
    </row>
    <row r="663" spans="1:75" x14ac:dyDescent="0.3">
      <c r="A663" s="45" t="s">
        <v>1367</v>
      </c>
      <c r="B663" s="45" t="s">
        <v>1759</v>
      </c>
      <c r="C663" s="45" t="s">
        <v>2390</v>
      </c>
      <c r="D663" s="45" t="s">
        <v>132</v>
      </c>
      <c r="E663" s="45" t="s">
        <v>1</v>
      </c>
      <c r="F663" s="51"/>
      <c r="O663" s="48">
        <v>123593.32</v>
      </c>
      <c r="Y663" s="48">
        <v>561675.86</v>
      </c>
      <c r="AI663" s="48">
        <v>0</v>
      </c>
      <c r="AS663" s="48">
        <v>-3258.65</v>
      </c>
      <c r="BC663" s="48">
        <v>0</v>
      </c>
      <c r="BM663" s="48">
        <v>0</v>
      </c>
      <c r="BP663" s="48">
        <v>0</v>
      </c>
      <c r="BQ663" s="45" t="s">
        <v>2</v>
      </c>
      <c r="BR663" s="45" t="s">
        <v>674</v>
      </c>
      <c r="BS663" s="45" t="s">
        <v>1033</v>
      </c>
      <c r="BT663" s="45" t="s">
        <v>1221</v>
      </c>
      <c r="BU663" s="45" t="s">
        <v>207</v>
      </c>
      <c r="BW663" s="48">
        <v>0</v>
      </c>
    </row>
    <row r="664" spans="1:75" x14ac:dyDescent="0.3">
      <c r="A664" s="45" t="s">
        <v>1367</v>
      </c>
      <c r="B664" s="45" t="s">
        <v>1760</v>
      </c>
      <c r="C664" s="45" t="s">
        <v>2391</v>
      </c>
      <c r="D664" s="45" t="s">
        <v>333</v>
      </c>
      <c r="E664" s="45" t="s">
        <v>1</v>
      </c>
      <c r="F664" s="51"/>
      <c r="O664" s="48">
        <v>0</v>
      </c>
      <c r="Y664" s="48">
        <v>0</v>
      </c>
      <c r="AI664" s="48">
        <v>70495.990000000005</v>
      </c>
      <c r="AS664" s="48">
        <v>173905.01</v>
      </c>
      <c r="BC664" s="48">
        <v>182339.4</v>
      </c>
      <c r="BM664" s="48">
        <v>0</v>
      </c>
      <c r="BP664" s="48">
        <v>0</v>
      </c>
      <c r="BQ664" s="45" t="s">
        <v>3</v>
      </c>
      <c r="BR664" s="45" t="s">
        <v>674</v>
      </c>
      <c r="BS664" s="45" t="s">
        <v>2061</v>
      </c>
      <c r="BT664" s="45" t="s">
        <v>2323</v>
      </c>
      <c r="BU664" s="45" t="s">
        <v>207</v>
      </c>
      <c r="BW664" s="48">
        <v>0</v>
      </c>
    </row>
    <row r="665" spans="1:75" x14ac:dyDescent="0.3">
      <c r="A665" s="45" t="s">
        <v>1367</v>
      </c>
      <c r="B665" s="45" t="s">
        <v>877</v>
      </c>
      <c r="C665" s="45" t="s">
        <v>145</v>
      </c>
      <c r="D665" s="45" t="s">
        <v>145</v>
      </c>
      <c r="E665" s="45" t="s">
        <v>1</v>
      </c>
      <c r="F665" s="51"/>
      <c r="O665" s="48">
        <v>0</v>
      </c>
      <c r="Y665" s="48">
        <v>0</v>
      </c>
      <c r="AI665" s="48">
        <v>0</v>
      </c>
      <c r="AS665" s="48">
        <v>0</v>
      </c>
      <c r="BC665" s="48">
        <v>0</v>
      </c>
      <c r="BM665" s="48">
        <v>0</v>
      </c>
      <c r="BP665" s="48">
        <v>0</v>
      </c>
      <c r="BQ665" s="45" t="s">
        <v>4</v>
      </c>
      <c r="BR665" s="45" t="s">
        <v>674</v>
      </c>
      <c r="BS665" s="45" t="s">
        <v>2064</v>
      </c>
      <c r="BT665" s="45" t="s">
        <v>2324</v>
      </c>
      <c r="BU665" s="45" t="s">
        <v>207</v>
      </c>
      <c r="BW665" s="48">
        <v>0</v>
      </c>
    </row>
    <row r="666" spans="1:75" x14ac:dyDescent="0.3">
      <c r="A666" s="45" t="s">
        <v>1367</v>
      </c>
      <c r="B666" s="45" t="s">
        <v>1761</v>
      </c>
      <c r="C666" s="45" t="s">
        <v>2173</v>
      </c>
      <c r="D666" s="45" t="s">
        <v>231</v>
      </c>
      <c r="E666" s="45" t="s">
        <v>2</v>
      </c>
      <c r="F666" s="51"/>
      <c r="O666" s="48">
        <v>74049.64</v>
      </c>
      <c r="Y666" s="48">
        <v>0</v>
      </c>
      <c r="AI666" s="48">
        <v>0</v>
      </c>
      <c r="AS666" s="48">
        <v>938.09</v>
      </c>
      <c r="BC666" s="48">
        <v>6.57</v>
      </c>
      <c r="BM666" s="48">
        <v>0</v>
      </c>
      <c r="BP666" s="48">
        <v>12223428</v>
      </c>
      <c r="BQ666" s="45" t="s">
        <v>4</v>
      </c>
      <c r="BR666" s="45" t="s">
        <v>1460</v>
      </c>
      <c r="BS666" s="45" t="s">
        <v>2065</v>
      </c>
      <c r="BT666" s="45" t="s">
        <v>2325</v>
      </c>
      <c r="BU666" s="45" t="s">
        <v>304</v>
      </c>
      <c r="BW666" s="48">
        <v>0</v>
      </c>
    </row>
    <row r="667" spans="1:75" x14ac:dyDescent="0.3">
      <c r="A667" s="45" t="s">
        <v>1367</v>
      </c>
      <c r="B667" s="45" t="s">
        <v>877</v>
      </c>
      <c r="C667" s="45" t="s">
        <v>1144</v>
      </c>
      <c r="D667" s="45" t="s">
        <v>126</v>
      </c>
      <c r="E667" s="45" t="s">
        <v>2</v>
      </c>
      <c r="F667" s="51"/>
      <c r="O667" s="48">
        <v>124875.18</v>
      </c>
      <c r="Y667" s="48">
        <v>36661.72</v>
      </c>
      <c r="AI667" s="48">
        <v>29583.56</v>
      </c>
      <c r="AS667" s="48">
        <v>130521.01</v>
      </c>
      <c r="BC667" s="48">
        <v>146364.22</v>
      </c>
      <c r="BM667" s="48">
        <v>209267.37</v>
      </c>
      <c r="BP667" s="48">
        <v>357255.92</v>
      </c>
      <c r="BQ667" s="45" t="s">
        <v>2</v>
      </c>
      <c r="BR667" s="45" t="s">
        <v>675</v>
      </c>
      <c r="BS667" s="45" t="s">
        <v>2067</v>
      </c>
      <c r="BT667" s="45" t="s">
        <v>1222</v>
      </c>
      <c r="BU667" s="45" t="s">
        <v>209</v>
      </c>
      <c r="BW667" s="48">
        <v>16882.29</v>
      </c>
    </row>
    <row r="668" spans="1:75" x14ac:dyDescent="0.3">
      <c r="A668" s="45" t="s">
        <v>1367</v>
      </c>
      <c r="B668" s="45" t="s">
        <v>2997</v>
      </c>
      <c r="C668" s="45" t="s">
        <v>3071</v>
      </c>
      <c r="D668" s="45" t="s">
        <v>333</v>
      </c>
      <c r="E668" s="45" t="s">
        <v>4</v>
      </c>
      <c r="F668" s="51"/>
      <c r="O668" s="48">
        <v>0</v>
      </c>
      <c r="Y668" s="48">
        <v>30174</v>
      </c>
      <c r="AI668" s="48">
        <v>0</v>
      </c>
      <c r="AS668" s="48">
        <v>0</v>
      </c>
      <c r="BC668" s="48">
        <v>0</v>
      </c>
      <c r="BM668" s="48">
        <v>0</v>
      </c>
      <c r="BP668" s="48">
        <v>40984672</v>
      </c>
      <c r="BQ668" s="45" t="s">
        <v>4</v>
      </c>
      <c r="BR668" s="45" t="s">
        <v>1461</v>
      </c>
      <c r="BS668" s="45" t="s">
        <v>2069</v>
      </c>
      <c r="BT668" s="45" t="s">
        <v>2079</v>
      </c>
      <c r="BU668" s="45" t="s">
        <v>145</v>
      </c>
      <c r="BW668" s="48">
        <v>0</v>
      </c>
    </row>
    <row r="669" spans="1:75" x14ac:dyDescent="0.3">
      <c r="A669" s="45" t="s">
        <v>1367</v>
      </c>
      <c r="B669" s="45" t="s">
        <v>1762</v>
      </c>
      <c r="C669" s="45" t="s">
        <v>2174</v>
      </c>
      <c r="D669" s="45" t="s">
        <v>259</v>
      </c>
      <c r="E669" s="45" t="s">
        <v>4</v>
      </c>
      <c r="F669" s="51"/>
      <c r="O669" s="48">
        <v>0</v>
      </c>
      <c r="Y669" s="48">
        <v>0</v>
      </c>
      <c r="AI669" s="48">
        <v>0</v>
      </c>
      <c r="AS669" s="48">
        <v>0</v>
      </c>
      <c r="BC669" s="48">
        <v>201177.78</v>
      </c>
      <c r="BM669" s="48">
        <v>20808.919999999998</v>
      </c>
      <c r="BP669" s="48">
        <v>0</v>
      </c>
      <c r="BQ669" s="45" t="s">
        <v>4</v>
      </c>
      <c r="BR669" s="45" t="s">
        <v>1461</v>
      </c>
      <c r="BS669" s="45" t="s">
        <v>2070</v>
      </c>
      <c r="BT669" s="45" t="s">
        <v>2079</v>
      </c>
      <c r="BU669" s="45" t="s">
        <v>145</v>
      </c>
      <c r="BW669" s="48">
        <v>208379.58</v>
      </c>
    </row>
    <row r="670" spans="1:75" x14ac:dyDescent="0.3">
      <c r="A670" s="45" t="s">
        <v>1368</v>
      </c>
      <c r="B670" s="45" t="s">
        <v>1763</v>
      </c>
      <c r="C670" s="45" t="s">
        <v>2392</v>
      </c>
      <c r="D670" s="45" t="s">
        <v>259</v>
      </c>
      <c r="E670" s="45" t="s">
        <v>1</v>
      </c>
      <c r="F670" s="51"/>
      <c r="O670" s="48">
        <v>0</v>
      </c>
      <c r="Y670" s="48">
        <v>0</v>
      </c>
      <c r="AI670" s="48">
        <v>0</v>
      </c>
      <c r="AS670" s="48">
        <v>0</v>
      </c>
      <c r="BC670" s="48">
        <v>138856.9</v>
      </c>
      <c r="BM670" s="48">
        <v>291660.37</v>
      </c>
      <c r="BP670" s="48">
        <v>20000000</v>
      </c>
      <c r="BQ670" s="45" t="s">
        <v>4</v>
      </c>
      <c r="BR670" s="45" t="s">
        <v>1462</v>
      </c>
      <c r="BS670" s="45" t="s">
        <v>1462</v>
      </c>
      <c r="BT670" s="45" t="s">
        <v>2079</v>
      </c>
      <c r="BU670" s="45" t="s">
        <v>145</v>
      </c>
      <c r="BW670" s="48">
        <v>65282.47</v>
      </c>
    </row>
    <row r="671" spans="1:75" x14ac:dyDescent="0.3">
      <c r="A671" s="45" t="s">
        <v>1368</v>
      </c>
      <c r="B671" s="45" t="s">
        <v>1764</v>
      </c>
      <c r="C671" s="45" t="s">
        <v>2082</v>
      </c>
      <c r="D671" s="45" t="s">
        <v>145</v>
      </c>
      <c r="E671" s="45" t="s">
        <v>1</v>
      </c>
      <c r="F671" s="51"/>
      <c r="O671" s="48">
        <v>0</v>
      </c>
      <c r="Y671" s="48">
        <v>0</v>
      </c>
      <c r="AI671" s="48">
        <v>0</v>
      </c>
      <c r="AS671" s="48">
        <v>0</v>
      </c>
      <c r="BC671" s="48">
        <v>0</v>
      </c>
      <c r="BM671" s="48">
        <v>0</v>
      </c>
      <c r="BP671" s="48">
        <v>0</v>
      </c>
      <c r="BQ671" s="45" t="s">
        <v>2</v>
      </c>
      <c r="BR671" s="45" t="s">
        <v>1463</v>
      </c>
      <c r="BS671" s="45" t="s">
        <v>1037</v>
      </c>
      <c r="BT671" s="45" t="s">
        <v>1073</v>
      </c>
      <c r="BU671" s="45" t="s">
        <v>212</v>
      </c>
      <c r="BW671" s="48">
        <v>0</v>
      </c>
    </row>
    <row r="672" spans="1:75" x14ac:dyDescent="0.3">
      <c r="A672" s="45" t="s">
        <v>1368</v>
      </c>
      <c r="B672" s="45" t="s">
        <v>1765</v>
      </c>
      <c r="C672" s="45" t="s">
        <v>1144</v>
      </c>
      <c r="D672" s="45" t="s">
        <v>259</v>
      </c>
      <c r="E672" s="45" t="s">
        <v>2</v>
      </c>
      <c r="F672" s="51"/>
      <c r="O672" s="48">
        <v>0</v>
      </c>
      <c r="Y672" s="48">
        <v>332002.61</v>
      </c>
      <c r="AI672" s="48">
        <v>49206.91</v>
      </c>
      <c r="AS672" s="48">
        <v>145840.22</v>
      </c>
      <c r="BC672" s="48">
        <v>0</v>
      </c>
      <c r="BM672" s="48">
        <v>0</v>
      </c>
      <c r="BP672" s="48">
        <v>0</v>
      </c>
      <c r="BQ672" s="45" t="s">
        <v>2</v>
      </c>
      <c r="BR672" s="45" t="s">
        <v>1464</v>
      </c>
      <c r="BS672" s="45" t="s">
        <v>1038</v>
      </c>
      <c r="BT672" s="45" t="s">
        <v>1225</v>
      </c>
      <c r="BU672" s="45" t="s">
        <v>212</v>
      </c>
      <c r="BW672" s="48">
        <v>0</v>
      </c>
    </row>
    <row r="673" spans="1:75" x14ac:dyDescent="0.3">
      <c r="A673" s="45" t="s">
        <v>1369</v>
      </c>
      <c r="B673" s="45" t="s">
        <v>1369</v>
      </c>
      <c r="C673" s="45" t="s">
        <v>2390</v>
      </c>
      <c r="D673" s="45" t="s">
        <v>231</v>
      </c>
      <c r="E673" s="45" t="s">
        <v>1</v>
      </c>
      <c r="F673" s="51"/>
      <c r="O673" s="48">
        <v>762540.59</v>
      </c>
      <c r="Y673" s="48">
        <v>553930.73</v>
      </c>
      <c r="AI673" s="48">
        <v>204111.27</v>
      </c>
      <c r="AS673" s="48">
        <v>27024.11</v>
      </c>
      <c r="BC673" s="48">
        <v>111838.81</v>
      </c>
      <c r="BM673" s="48">
        <v>201760.56</v>
      </c>
      <c r="BP673" s="48">
        <v>0</v>
      </c>
      <c r="BQ673" s="45" t="s">
        <v>1</v>
      </c>
      <c r="BR673" s="45" t="s">
        <v>1464</v>
      </c>
      <c r="BS673" s="45" t="s">
        <v>1039</v>
      </c>
      <c r="BT673" s="45" t="s">
        <v>1268</v>
      </c>
      <c r="BU673" s="45" t="s">
        <v>212</v>
      </c>
      <c r="BW673" s="48">
        <v>1029.28</v>
      </c>
    </row>
    <row r="674" spans="1:75" x14ac:dyDescent="0.3">
      <c r="A674" s="45" t="s">
        <v>1369</v>
      </c>
      <c r="B674" s="45" t="s">
        <v>1369</v>
      </c>
      <c r="C674" s="45" t="s">
        <v>2393</v>
      </c>
      <c r="D674" s="45" t="s">
        <v>231</v>
      </c>
      <c r="E674" s="45" t="s">
        <v>1</v>
      </c>
      <c r="F674" s="51"/>
      <c r="O674" s="48">
        <v>0</v>
      </c>
      <c r="Y674" s="48">
        <v>0</v>
      </c>
      <c r="AI674" s="48">
        <v>0</v>
      </c>
      <c r="AS674" s="48">
        <v>0</v>
      </c>
      <c r="BC674" s="48">
        <v>0</v>
      </c>
      <c r="BM674" s="48">
        <v>0</v>
      </c>
      <c r="BP674" s="48">
        <v>0</v>
      </c>
      <c r="BQ674" s="45" t="s">
        <v>1</v>
      </c>
      <c r="BR674" s="45" t="s">
        <v>1464</v>
      </c>
      <c r="BS674" s="45" t="s">
        <v>1040</v>
      </c>
      <c r="BT674" s="45" t="s">
        <v>1269</v>
      </c>
      <c r="BU674" s="45" t="s">
        <v>212</v>
      </c>
      <c r="BW674" s="48">
        <v>1432128.8</v>
      </c>
    </row>
    <row r="675" spans="1:75" x14ac:dyDescent="0.3">
      <c r="A675" s="45" t="s">
        <v>1369</v>
      </c>
      <c r="B675" s="45" t="s">
        <v>876</v>
      </c>
      <c r="C675" s="45" t="s">
        <v>1146</v>
      </c>
      <c r="D675" s="45" t="s">
        <v>125</v>
      </c>
      <c r="E675" s="45" t="s">
        <v>2</v>
      </c>
      <c r="F675" s="51"/>
      <c r="O675" s="48">
        <v>22201.759999999998</v>
      </c>
      <c r="Y675" s="48">
        <v>-22201.58</v>
      </c>
      <c r="AI675" s="48">
        <v>0</v>
      </c>
      <c r="AS675" s="48">
        <v>0</v>
      </c>
      <c r="BC675" s="48">
        <v>0</v>
      </c>
      <c r="BM675" s="48">
        <v>0</v>
      </c>
      <c r="BP675" s="48">
        <v>0</v>
      </c>
      <c r="BQ675" s="45" t="s">
        <v>1</v>
      </c>
      <c r="BR675" s="45" t="s">
        <v>1464</v>
      </c>
      <c r="BS675" s="45" t="s">
        <v>1041</v>
      </c>
      <c r="BT675" s="45" t="s">
        <v>1269</v>
      </c>
      <c r="BU675" s="45" t="s">
        <v>27</v>
      </c>
      <c r="BW675" s="48">
        <v>0</v>
      </c>
    </row>
    <row r="676" spans="1:75" x14ac:dyDescent="0.3">
      <c r="A676" s="45" t="s">
        <v>1369</v>
      </c>
      <c r="B676" s="45" t="s">
        <v>1369</v>
      </c>
      <c r="C676" s="45" t="s">
        <v>2157</v>
      </c>
      <c r="D676" s="45" t="s">
        <v>231</v>
      </c>
      <c r="E676" s="45" t="s">
        <v>2</v>
      </c>
      <c r="F676" s="51"/>
      <c r="O676" s="48">
        <v>0</v>
      </c>
      <c r="Y676" s="48">
        <v>0</v>
      </c>
      <c r="AI676" s="48">
        <v>0</v>
      </c>
      <c r="AS676" s="48">
        <v>0</v>
      </c>
      <c r="BC676" s="48">
        <v>0</v>
      </c>
      <c r="BM676" s="48">
        <v>62446.85</v>
      </c>
      <c r="BP676" s="48">
        <v>0</v>
      </c>
      <c r="BQ676" s="45" t="s">
        <v>2</v>
      </c>
      <c r="BR676" s="45" t="s">
        <v>680</v>
      </c>
      <c r="BS676" s="45" t="s">
        <v>1043</v>
      </c>
      <c r="BT676" s="45" t="s">
        <v>1225</v>
      </c>
      <c r="BU676" s="45" t="s">
        <v>213</v>
      </c>
      <c r="BW676" s="48">
        <v>328860.37</v>
      </c>
    </row>
    <row r="677" spans="1:75" x14ac:dyDescent="0.3">
      <c r="A677" s="45" t="s">
        <v>2948</v>
      </c>
      <c r="B677" s="45" t="s">
        <v>2776</v>
      </c>
      <c r="C677" s="45" t="s">
        <v>2830</v>
      </c>
      <c r="D677" s="45" t="s">
        <v>126</v>
      </c>
      <c r="E677" s="45" t="s">
        <v>1</v>
      </c>
      <c r="F677" s="51"/>
      <c r="O677" s="48">
        <v>0</v>
      </c>
      <c r="Y677" s="48">
        <v>0</v>
      </c>
      <c r="AI677" s="48">
        <v>0</v>
      </c>
      <c r="AS677" s="48">
        <v>0</v>
      </c>
      <c r="BC677" s="48">
        <v>113961.66</v>
      </c>
      <c r="BM677" s="48">
        <v>419740.55</v>
      </c>
      <c r="BP677" s="48">
        <v>0</v>
      </c>
      <c r="BQ677" s="45" t="s">
        <v>1</v>
      </c>
      <c r="BR677" s="45" t="s">
        <v>680</v>
      </c>
      <c r="BS677" s="45" t="s">
        <v>1042</v>
      </c>
      <c r="BT677" s="45" t="s">
        <v>1270</v>
      </c>
      <c r="BU677" s="45" t="s">
        <v>213</v>
      </c>
      <c r="BW677" s="48">
        <v>19590.82</v>
      </c>
    </row>
    <row r="678" spans="1:75" x14ac:dyDescent="0.3">
      <c r="A678" s="45" t="s">
        <v>2948</v>
      </c>
      <c r="B678" s="45" t="s">
        <v>2777</v>
      </c>
      <c r="C678" s="45" t="s">
        <v>2830</v>
      </c>
      <c r="D678" s="45" t="s">
        <v>332</v>
      </c>
      <c r="E678" s="45" t="s">
        <v>1</v>
      </c>
      <c r="F678" s="51"/>
      <c r="O678" s="48">
        <v>0</v>
      </c>
      <c r="Y678" s="48">
        <v>0</v>
      </c>
      <c r="AI678" s="48">
        <v>0</v>
      </c>
      <c r="AS678" s="48">
        <v>0</v>
      </c>
      <c r="BC678" s="48">
        <v>0</v>
      </c>
      <c r="BM678" s="48">
        <v>0</v>
      </c>
      <c r="BP678" s="48">
        <v>25750000</v>
      </c>
      <c r="BQ678" s="45" t="s">
        <v>4</v>
      </c>
      <c r="BR678" s="45" t="s">
        <v>1465</v>
      </c>
      <c r="BS678" s="45" t="s">
        <v>1465</v>
      </c>
      <c r="BT678" s="45" t="s">
        <v>2079</v>
      </c>
      <c r="BU678" s="45" t="s">
        <v>145</v>
      </c>
      <c r="BW678" s="48">
        <v>0</v>
      </c>
    </row>
    <row r="679" spans="1:75" ht="28.8" x14ac:dyDescent="0.3">
      <c r="A679" s="45" t="s">
        <v>2948</v>
      </c>
      <c r="B679" s="45" t="s">
        <v>2880</v>
      </c>
      <c r="C679" s="45" t="s">
        <v>2156</v>
      </c>
      <c r="D679" s="45" t="s">
        <v>259</v>
      </c>
      <c r="E679" s="45" t="s">
        <v>2</v>
      </c>
      <c r="F679" s="51"/>
      <c r="O679" s="48">
        <v>0</v>
      </c>
      <c r="Y679" s="48">
        <v>0</v>
      </c>
      <c r="AI679" s="48">
        <v>0</v>
      </c>
      <c r="AS679" s="48">
        <v>0</v>
      </c>
      <c r="BC679" s="48">
        <v>0</v>
      </c>
      <c r="BM679" s="48">
        <v>0</v>
      </c>
      <c r="BP679" s="1"/>
      <c r="BQ679" s="2"/>
      <c r="BR679" s="2"/>
      <c r="BS679" s="2"/>
      <c r="BT679" s="2"/>
      <c r="BU679" s="2"/>
      <c r="BW679" s="48">
        <v>0</v>
      </c>
    </row>
    <row r="680" spans="1:75" ht="28.8" x14ac:dyDescent="0.3">
      <c r="A680" s="45" t="s">
        <v>2948</v>
      </c>
      <c r="B680" s="45" t="s">
        <v>2880</v>
      </c>
      <c r="C680" s="45" t="s">
        <v>2157</v>
      </c>
      <c r="D680" s="45" t="s">
        <v>259</v>
      </c>
      <c r="E680" s="45" t="s">
        <v>2</v>
      </c>
      <c r="F680" s="51"/>
      <c r="O680" s="48">
        <v>0</v>
      </c>
      <c r="Y680" s="48">
        <v>0</v>
      </c>
      <c r="AI680" s="48">
        <v>0</v>
      </c>
      <c r="AS680" s="48">
        <v>0</v>
      </c>
      <c r="BC680" s="48">
        <v>0</v>
      </c>
      <c r="BM680" s="48">
        <v>914394.88</v>
      </c>
      <c r="BP680" s="1"/>
      <c r="BQ680" s="2"/>
      <c r="BR680" s="2"/>
      <c r="BS680" s="2"/>
      <c r="BT680" s="2"/>
      <c r="BU680" s="2"/>
      <c r="BW680" s="48">
        <v>20892.669999999998</v>
      </c>
    </row>
    <row r="681" spans="1:75" x14ac:dyDescent="0.3">
      <c r="A681" s="45" t="s">
        <v>1370</v>
      </c>
      <c r="B681" s="45" t="s">
        <v>1766</v>
      </c>
      <c r="C681" s="45" t="s">
        <v>2355</v>
      </c>
      <c r="D681" s="45" t="s">
        <v>260</v>
      </c>
      <c r="E681" s="45" t="s">
        <v>1</v>
      </c>
      <c r="F681" s="51"/>
      <c r="O681" s="48">
        <v>0</v>
      </c>
      <c r="Y681" s="48">
        <v>0</v>
      </c>
      <c r="AI681" s="48">
        <v>100335.92</v>
      </c>
      <c r="AS681" s="48">
        <v>187994.5</v>
      </c>
      <c r="BC681" s="48">
        <v>557050.07999999996</v>
      </c>
      <c r="BM681" s="48">
        <v>317138.62</v>
      </c>
      <c r="BP681" s="1"/>
      <c r="BQ681" s="2"/>
      <c r="BR681" s="2"/>
      <c r="BS681" s="2"/>
      <c r="BT681" s="2"/>
      <c r="BU681" s="2"/>
      <c r="BW681" s="48">
        <v>5467.36</v>
      </c>
    </row>
    <row r="682" spans="1:75" x14ac:dyDescent="0.3">
      <c r="A682" s="45" t="s">
        <v>1370</v>
      </c>
      <c r="B682" s="45" t="s">
        <v>1767</v>
      </c>
      <c r="C682" s="45" t="s">
        <v>2360</v>
      </c>
      <c r="D682" s="45" t="s">
        <v>261</v>
      </c>
      <c r="E682" s="45" t="s">
        <v>1</v>
      </c>
      <c r="F682" s="51"/>
      <c r="O682" s="48">
        <v>0</v>
      </c>
      <c r="Y682" s="48">
        <v>0</v>
      </c>
      <c r="AI682" s="48">
        <v>855470.7</v>
      </c>
      <c r="AS682" s="48">
        <v>984868.28</v>
      </c>
      <c r="BC682" s="48">
        <v>0</v>
      </c>
      <c r="BM682" s="48">
        <v>0</v>
      </c>
      <c r="BW682" s="48">
        <v>0</v>
      </c>
    </row>
    <row r="683" spans="1:75" x14ac:dyDescent="0.3">
      <c r="A683" s="45" t="s">
        <v>1370</v>
      </c>
      <c r="B683" s="45" t="s">
        <v>1766</v>
      </c>
      <c r="C683" s="45" t="s">
        <v>2145</v>
      </c>
      <c r="D683" s="45" t="s">
        <v>260</v>
      </c>
      <c r="E683" s="45" t="s">
        <v>2</v>
      </c>
      <c r="F683" s="51"/>
      <c r="O683" s="48">
        <v>0</v>
      </c>
      <c r="Y683" s="48">
        <v>0</v>
      </c>
      <c r="AI683" s="48">
        <v>0</v>
      </c>
      <c r="AS683" s="48">
        <v>0</v>
      </c>
      <c r="BC683" s="48">
        <v>0</v>
      </c>
      <c r="BM683" s="48">
        <v>0</v>
      </c>
      <c r="BW683" s="48">
        <v>0</v>
      </c>
    </row>
    <row r="684" spans="1:75" x14ac:dyDescent="0.3">
      <c r="A684" s="45" t="s">
        <v>1371</v>
      </c>
      <c r="B684" s="45" t="s">
        <v>1768</v>
      </c>
      <c r="C684" s="45" t="s">
        <v>2394</v>
      </c>
      <c r="D684" s="45" t="s">
        <v>387</v>
      </c>
      <c r="E684" s="45" t="s">
        <v>1</v>
      </c>
      <c r="F684" s="51"/>
      <c r="O684" s="48">
        <v>0</v>
      </c>
      <c r="Y684" s="48">
        <v>0</v>
      </c>
      <c r="AI684" s="48">
        <v>0</v>
      </c>
      <c r="AS684" s="48">
        <v>1814442.81</v>
      </c>
      <c r="BC684" s="48">
        <v>1105049.1200000001</v>
      </c>
      <c r="BM684" s="48">
        <v>84259.07</v>
      </c>
      <c r="BW684" s="48">
        <v>0</v>
      </c>
    </row>
    <row r="685" spans="1:75" x14ac:dyDescent="0.3">
      <c r="A685" s="45" t="s">
        <v>1371</v>
      </c>
      <c r="B685" s="45" t="s">
        <v>1769</v>
      </c>
      <c r="C685" s="45" t="s">
        <v>2395</v>
      </c>
      <c r="D685" s="45" t="s">
        <v>47</v>
      </c>
      <c r="E685" s="45" t="s">
        <v>1</v>
      </c>
      <c r="F685" s="51"/>
      <c r="O685" s="48">
        <v>207077.87</v>
      </c>
      <c r="Y685" s="48">
        <v>7513.33</v>
      </c>
      <c r="AI685" s="48">
        <v>2436.2600000000002</v>
      </c>
      <c r="AS685" s="48">
        <v>180893.46</v>
      </c>
      <c r="BC685" s="48">
        <v>50568.98</v>
      </c>
      <c r="BM685" s="48">
        <v>0</v>
      </c>
      <c r="BW685" s="48">
        <v>0</v>
      </c>
    </row>
    <row r="686" spans="1:75" x14ac:dyDescent="0.3">
      <c r="A686" s="45" t="s">
        <v>1371</v>
      </c>
      <c r="B686" s="45" t="s">
        <v>1770</v>
      </c>
      <c r="C686" s="45" t="s">
        <v>2355</v>
      </c>
      <c r="D686" s="45" t="s">
        <v>264</v>
      </c>
      <c r="E686" s="45" t="s">
        <v>1</v>
      </c>
      <c r="F686" s="51"/>
      <c r="O686" s="48">
        <v>0</v>
      </c>
      <c r="Y686" s="48">
        <v>425968.54</v>
      </c>
      <c r="AI686" s="48">
        <v>1130315.76</v>
      </c>
      <c r="AS686" s="48">
        <v>482916.87</v>
      </c>
      <c r="BC686" s="48">
        <v>2191119.11</v>
      </c>
      <c r="BM686" s="48">
        <v>1866077.97</v>
      </c>
      <c r="BW686" s="48">
        <v>363591.04</v>
      </c>
    </row>
    <row r="687" spans="1:75" x14ac:dyDescent="0.3">
      <c r="A687" s="45" t="s">
        <v>1371</v>
      </c>
      <c r="B687" s="45" t="s">
        <v>1771</v>
      </c>
      <c r="C687" s="45" t="s">
        <v>2175</v>
      </c>
      <c r="D687" s="45" t="s">
        <v>232</v>
      </c>
      <c r="E687" s="45" t="s">
        <v>2</v>
      </c>
      <c r="F687" s="51"/>
      <c r="O687" s="48">
        <v>0</v>
      </c>
      <c r="Y687" s="48">
        <v>80550.73</v>
      </c>
      <c r="AI687" s="48">
        <v>8939.02</v>
      </c>
      <c r="AS687" s="48">
        <v>0</v>
      </c>
      <c r="BC687" s="48">
        <v>0</v>
      </c>
      <c r="BM687" s="48">
        <v>0</v>
      </c>
      <c r="BW687" s="48">
        <v>0</v>
      </c>
    </row>
    <row r="688" spans="1:75" x14ac:dyDescent="0.3">
      <c r="A688" s="45" t="s">
        <v>1372</v>
      </c>
      <c r="B688" s="45" t="s">
        <v>1772</v>
      </c>
      <c r="C688" s="45" t="s">
        <v>2360</v>
      </c>
      <c r="D688" s="45" t="s">
        <v>262</v>
      </c>
      <c r="E688" s="45" t="s">
        <v>1</v>
      </c>
      <c r="F688" s="51"/>
      <c r="O688" s="48">
        <v>0</v>
      </c>
      <c r="Y688" s="48">
        <v>7756.17</v>
      </c>
      <c r="AI688" s="48">
        <v>1896891.58</v>
      </c>
      <c r="AS688" s="48">
        <v>591391.93000000005</v>
      </c>
      <c r="BC688" s="48">
        <v>9623.7099999999991</v>
      </c>
      <c r="BM688" s="48">
        <v>0</v>
      </c>
      <c r="BW688" s="48">
        <v>0</v>
      </c>
    </row>
    <row r="689" spans="1:75" x14ac:dyDescent="0.3">
      <c r="A689" s="45" t="s">
        <v>571</v>
      </c>
      <c r="B689" s="45" t="s">
        <v>880</v>
      </c>
      <c r="C689" s="45" t="s">
        <v>1111</v>
      </c>
      <c r="D689" s="45" t="s">
        <v>129</v>
      </c>
      <c r="E689" s="45" t="s">
        <v>2</v>
      </c>
      <c r="F689" s="51"/>
      <c r="O689" s="48">
        <v>283950.64</v>
      </c>
      <c r="Y689" s="48">
        <v>0</v>
      </c>
      <c r="AI689" s="48">
        <v>0</v>
      </c>
      <c r="AS689" s="48">
        <v>0</v>
      </c>
      <c r="BC689" s="48">
        <v>0</v>
      </c>
      <c r="BM689" s="48">
        <v>0</v>
      </c>
      <c r="BW689" s="48">
        <v>0</v>
      </c>
    </row>
    <row r="690" spans="1:75" x14ac:dyDescent="0.3">
      <c r="A690" s="45" t="s">
        <v>1373</v>
      </c>
      <c r="B690" s="45" t="s">
        <v>1773</v>
      </c>
      <c r="C690" s="45" t="s">
        <v>2360</v>
      </c>
      <c r="D690" s="45" t="s">
        <v>263</v>
      </c>
      <c r="E690" s="45" t="s">
        <v>1</v>
      </c>
      <c r="F690" s="51"/>
      <c r="O690" s="48">
        <v>0</v>
      </c>
      <c r="Y690" s="48">
        <v>0</v>
      </c>
      <c r="AI690" s="48">
        <v>655497.53</v>
      </c>
      <c r="AS690" s="48">
        <v>603413.99</v>
      </c>
      <c r="BC690" s="48">
        <v>108836.07</v>
      </c>
      <c r="BM690" s="48">
        <v>0.24</v>
      </c>
      <c r="BW690" s="48">
        <v>0</v>
      </c>
    </row>
    <row r="691" spans="1:75" x14ac:dyDescent="0.3">
      <c r="A691" s="45" t="s">
        <v>657</v>
      </c>
      <c r="B691" s="45" t="s">
        <v>883</v>
      </c>
      <c r="C691" s="45" t="s">
        <v>1152</v>
      </c>
      <c r="D691" s="45" t="s">
        <v>121</v>
      </c>
      <c r="E691" s="45" t="s">
        <v>2</v>
      </c>
      <c r="F691" s="51"/>
      <c r="O691" s="48">
        <v>0</v>
      </c>
      <c r="Y691" s="48">
        <v>0</v>
      </c>
      <c r="AI691" s="48">
        <v>0</v>
      </c>
      <c r="AS691" s="48">
        <v>0</v>
      </c>
      <c r="BC691" s="48">
        <v>0</v>
      </c>
      <c r="BM691" s="48">
        <v>0</v>
      </c>
      <c r="BW691" s="48">
        <v>0</v>
      </c>
    </row>
    <row r="692" spans="1:75" x14ac:dyDescent="0.3">
      <c r="A692" s="45" t="s">
        <v>657</v>
      </c>
      <c r="B692" s="45" t="s">
        <v>884</v>
      </c>
      <c r="C692" s="45" t="s">
        <v>1153</v>
      </c>
      <c r="D692" s="45" t="s">
        <v>84</v>
      </c>
      <c r="E692" s="45" t="s">
        <v>2</v>
      </c>
      <c r="F692" s="51"/>
      <c r="O692" s="48">
        <v>2810846.39</v>
      </c>
      <c r="Y692" s="48">
        <v>0</v>
      </c>
      <c r="AI692" s="48">
        <v>0</v>
      </c>
      <c r="AS692" s="48">
        <v>0</v>
      </c>
      <c r="BC692" s="48">
        <v>0</v>
      </c>
      <c r="BM692" s="48">
        <v>-329012</v>
      </c>
      <c r="BW692" s="48">
        <v>0</v>
      </c>
    </row>
    <row r="693" spans="1:75" x14ac:dyDescent="0.3">
      <c r="A693" s="45" t="s">
        <v>1374</v>
      </c>
      <c r="B693" s="45" t="s">
        <v>1774</v>
      </c>
      <c r="C693" s="45" t="s">
        <v>2176</v>
      </c>
      <c r="D693" s="45" t="s">
        <v>386</v>
      </c>
      <c r="E693" s="45" t="s">
        <v>3</v>
      </c>
      <c r="F693" s="51"/>
      <c r="O693" s="48">
        <v>0</v>
      </c>
      <c r="Y693" s="48">
        <v>0</v>
      </c>
      <c r="AI693" s="48">
        <v>0</v>
      </c>
      <c r="AS693" s="48">
        <v>0</v>
      </c>
      <c r="BC693" s="48">
        <v>95978</v>
      </c>
      <c r="BM693" s="48">
        <v>0</v>
      </c>
      <c r="BW693" s="48">
        <v>0</v>
      </c>
    </row>
    <row r="694" spans="1:75" x14ac:dyDescent="0.3">
      <c r="A694" s="45" t="s">
        <v>1374</v>
      </c>
      <c r="B694" s="45" t="s">
        <v>1775</v>
      </c>
      <c r="C694" s="45" t="s">
        <v>2177</v>
      </c>
      <c r="D694" s="45" t="s">
        <v>2178</v>
      </c>
      <c r="E694" s="45" t="s">
        <v>4</v>
      </c>
      <c r="F694" s="51"/>
      <c r="O694" s="48">
        <v>0</v>
      </c>
      <c r="Y694" s="48">
        <v>0</v>
      </c>
      <c r="AI694" s="48">
        <v>0</v>
      </c>
      <c r="AS694" s="48">
        <v>0</v>
      </c>
      <c r="BC694" s="48">
        <v>0</v>
      </c>
      <c r="BM694" s="48">
        <v>0</v>
      </c>
      <c r="BW694" s="48">
        <v>390178.85</v>
      </c>
    </row>
    <row r="695" spans="1:75" x14ac:dyDescent="0.3">
      <c r="A695" s="45" t="s">
        <v>572</v>
      </c>
      <c r="B695" s="45" t="s">
        <v>881</v>
      </c>
      <c r="C695" s="45" t="s">
        <v>1149</v>
      </c>
      <c r="D695" s="45" t="s">
        <v>55</v>
      </c>
      <c r="E695" s="45" t="s">
        <v>2</v>
      </c>
      <c r="F695" s="51"/>
      <c r="O695" s="48">
        <v>-65746.31</v>
      </c>
      <c r="Y695" s="48">
        <v>5460.08</v>
      </c>
      <c r="AI695" s="48">
        <v>0</v>
      </c>
      <c r="AS695" s="48">
        <v>0</v>
      </c>
      <c r="BC695" s="48">
        <v>0</v>
      </c>
      <c r="BM695" s="48">
        <v>0</v>
      </c>
      <c r="BW695" s="48">
        <v>904.97</v>
      </c>
    </row>
    <row r="696" spans="1:75" x14ac:dyDescent="0.3">
      <c r="A696" s="45" t="s">
        <v>572</v>
      </c>
      <c r="B696" s="45" t="s">
        <v>881</v>
      </c>
      <c r="C696" s="45" t="s">
        <v>1150</v>
      </c>
      <c r="D696" s="45" t="s">
        <v>55</v>
      </c>
      <c r="E696" s="45" t="s">
        <v>2</v>
      </c>
      <c r="F696" s="51"/>
      <c r="O696" s="48">
        <v>0</v>
      </c>
      <c r="Y696" s="48">
        <v>0</v>
      </c>
      <c r="AI696" s="48">
        <v>0</v>
      </c>
      <c r="AS696" s="48">
        <v>0</v>
      </c>
      <c r="BC696" s="48">
        <v>0</v>
      </c>
      <c r="BM696" s="48">
        <v>0</v>
      </c>
      <c r="BW696" s="48">
        <v>0</v>
      </c>
    </row>
    <row r="697" spans="1:75" x14ac:dyDescent="0.3">
      <c r="A697" s="45" t="s">
        <v>1375</v>
      </c>
      <c r="B697" s="45" t="s">
        <v>1375</v>
      </c>
      <c r="C697" s="45" t="s">
        <v>2179</v>
      </c>
      <c r="D697" s="45" t="s">
        <v>343</v>
      </c>
      <c r="E697" s="45" t="s">
        <v>3</v>
      </c>
      <c r="F697" s="51"/>
      <c r="O697" s="48">
        <v>0</v>
      </c>
      <c r="Y697" s="48">
        <v>0</v>
      </c>
      <c r="AI697" s="48">
        <v>0</v>
      </c>
      <c r="AS697" s="48">
        <v>0</v>
      </c>
      <c r="BC697" s="48">
        <v>0</v>
      </c>
      <c r="BM697" s="48">
        <v>93176.26</v>
      </c>
      <c r="BW697" s="48">
        <v>202779.08</v>
      </c>
    </row>
    <row r="698" spans="1:75" x14ac:dyDescent="0.3">
      <c r="A698" s="45" t="s">
        <v>1376</v>
      </c>
      <c r="B698" s="45" t="s">
        <v>1776</v>
      </c>
      <c r="C698" s="45" t="s">
        <v>2396</v>
      </c>
      <c r="D698" s="45" t="s">
        <v>294</v>
      </c>
      <c r="E698" s="45" t="s">
        <v>1</v>
      </c>
      <c r="F698" s="51"/>
      <c r="O698" s="48">
        <v>0</v>
      </c>
      <c r="Y698" s="48">
        <v>0</v>
      </c>
      <c r="AI698" s="48">
        <v>1012960.66</v>
      </c>
      <c r="AS698" s="48">
        <v>7886276.54</v>
      </c>
      <c r="BC698" s="48">
        <v>9034452.8699999992</v>
      </c>
      <c r="BM698" s="48">
        <v>2066309.93</v>
      </c>
      <c r="BW698" s="48">
        <v>0</v>
      </c>
    </row>
    <row r="699" spans="1:75" x14ac:dyDescent="0.3">
      <c r="A699" s="45" t="s">
        <v>1376</v>
      </c>
      <c r="B699" s="45" t="s">
        <v>2998</v>
      </c>
      <c r="C699" s="45" t="s">
        <v>3072</v>
      </c>
      <c r="D699" s="45" t="s">
        <v>294</v>
      </c>
      <c r="E699" s="45" t="s">
        <v>4</v>
      </c>
      <c r="F699" s="51"/>
      <c r="O699" s="48">
        <v>0</v>
      </c>
      <c r="Y699" s="48">
        <v>0</v>
      </c>
      <c r="AI699" s="48">
        <v>0</v>
      </c>
      <c r="AS699" s="48">
        <v>67315.360000000001</v>
      </c>
      <c r="BC699" s="48">
        <v>928669.64</v>
      </c>
      <c r="BM699" s="48">
        <v>0</v>
      </c>
      <c r="BW699" s="48">
        <v>0</v>
      </c>
    </row>
    <row r="700" spans="1:75" x14ac:dyDescent="0.3">
      <c r="A700" s="45" t="s">
        <v>561</v>
      </c>
      <c r="B700" s="45" t="s">
        <v>2999</v>
      </c>
      <c r="C700" s="45" t="s">
        <v>1142</v>
      </c>
      <c r="D700" s="45" t="s">
        <v>121</v>
      </c>
      <c r="E700" s="45" t="s">
        <v>2</v>
      </c>
      <c r="F700" s="51"/>
      <c r="O700" s="48">
        <v>0</v>
      </c>
      <c r="Y700" s="48">
        <v>0</v>
      </c>
      <c r="AI700" s="48">
        <v>0</v>
      </c>
      <c r="AS700" s="48">
        <v>0</v>
      </c>
      <c r="BC700" s="48">
        <v>0</v>
      </c>
      <c r="BM700" s="48">
        <v>0</v>
      </c>
      <c r="BW700" s="48">
        <v>0</v>
      </c>
    </row>
    <row r="701" spans="1:75" x14ac:dyDescent="0.3">
      <c r="A701" s="45" t="s">
        <v>1377</v>
      </c>
      <c r="B701" s="45" t="s">
        <v>1777</v>
      </c>
      <c r="C701" s="45" t="s">
        <v>2095</v>
      </c>
      <c r="D701" s="45" t="s">
        <v>145</v>
      </c>
      <c r="E701" s="45" t="s">
        <v>1</v>
      </c>
      <c r="F701" s="51"/>
      <c r="O701" s="48">
        <v>0</v>
      </c>
      <c r="Y701" s="48">
        <v>0</v>
      </c>
      <c r="AI701" s="48">
        <v>0</v>
      </c>
      <c r="AS701" s="48">
        <v>0</v>
      </c>
      <c r="BC701" s="48">
        <v>0</v>
      </c>
      <c r="BM701" s="48">
        <v>0</v>
      </c>
      <c r="BW701" s="48">
        <v>0</v>
      </c>
    </row>
    <row r="702" spans="1:75" x14ac:dyDescent="0.3">
      <c r="A702" s="45" t="s">
        <v>1377</v>
      </c>
      <c r="B702" s="45" t="s">
        <v>1778</v>
      </c>
      <c r="C702" s="45" t="s">
        <v>2150</v>
      </c>
      <c r="D702" s="45" t="s">
        <v>145</v>
      </c>
      <c r="E702" s="45" t="s">
        <v>1</v>
      </c>
      <c r="F702" s="51"/>
      <c r="O702" s="48">
        <v>0</v>
      </c>
      <c r="Y702" s="48">
        <v>0</v>
      </c>
      <c r="AI702" s="48">
        <v>0</v>
      </c>
      <c r="AS702" s="48">
        <v>0</v>
      </c>
      <c r="BC702" s="48">
        <v>0</v>
      </c>
      <c r="BM702" s="48">
        <v>0</v>
      </c>
      <c r="BW702" s="48">
        <v>0</v>
      </c>
    </row>
    <row r="703" spans="1:75" x14ac:dyDescent="0.3">
      <c r="A703" s="45" t="s">
        <v>1377</v>
      </c>
      <c r="B703" s="45" t="s">
        <v>1779</v>
      </c>
      <c r="C703" s="45" t="s">
        <v>2079</v>
      </c>
      <c r="D703" s="45" t="s">
        <v>145</v>
      </c>
      <c r="E703" s="45" t="s">
        <v>1</v>
      </c>
      <c r="F703" s="51"/>
      <c r="O703" s="48">
        <v>0</v>
      </c>
      <c r="Y703" s="48">
        <v>0</v>
      </c>
      <c r="AI703" s="48">
        <v>0</v>
      </c>
      <c r="AS703" s="48">
        <v>0</v>
      </c>
      <c r="BC703" s="48">
        <v>0</v>
      </c>
      <c r="BM703" s="48">
        <v>0</v>
      </c>
      <c r="BW703" s="48">
        <v>0</v>
      </c>
    </row>
    <row r="704" spans="1:75" x14ac:dyDescent="0.3">
      <c r="A704" s="45" t="s">
        <v>576</v>
      </c>
      <c r="B704" s="45" t="s">
        <v>885</v>
      </c>
      <c r="C704" s="45" t="s">
        <v>1240</v>
      </c>
      <c r="D704" s="45" t="s">
        <v>131</v>
      </c>
      <c r="E704" s="45" t="s">
        <v>1</v>
      </c>
      <c r="F704" s="51"/>
      <c r="O704" s="48">
        <v>0</v>
      </c>
      <c r="Y704" s="48">
        <v>1505.34</v>
      </c>
      <c r="AI704" s="48">
        <v>0</v>
      </c>
      <c r="AS704" s="48">
        <v>0</v>
      </c>
      <c r="BC704" s="48">
        <v>0</v>
      </c>
      <c r="BM704" s="48">
        <v>0</v>
      </c>
      <c r="BW704" s="48">
        <v>0</v>
      </c>
    </row>
    <row r="705" spans="1:75" x14ac:dyDescent="0.3">
      <c r="A705" s="45" t="s">
        <v>576</v>
      </c>
      <c r="B705" s="45" t="s">
        <v>2559</v>
      </c>
      <c r="C705" s="45" t="s">
        <v>1142</v>
      </c>
      <c r="D705" s="45" t="s">
        <v>126</v>
      </c>
      <c r="E705" s="45" t="s">
        <v>1</v>
      </c>
      <c r="F705" s="51"/>
      <c r="O705" s="48">
        <v>3521.7</v>
      </c>
      <c r="Y705" s="48">
        <v>0</v>
      </c>
      <c r="AI705" s="48">
        <v>0</v>
      </c>
      <c r="AS705" s="48">
        <v>0</v>
      </c>
      <c r="BC705" s="48">
        <v>0</v>
      </c>
      <c r="BM705" s="48">
        <v>0</v>
      </c>
      <c r="BW705" s="48">
        <v>0</v>
      </c>
    </row>
    <row r="706" spans="1:75" x14ac:dyDescent="0.3">
      <c r="A706" s="45" t="s">
        <v>576</v>
      </c>
      <c r="B706" s="45" t="s">
        <v>887</v>
      </c>
      <c r="C706" s="45" t="s">
        <v>1142</v>
      </c>
      <c r="D706" s="45" t="s">
        <v>131</v>
      </c>
      <c r="E706" s="45" t="s">
        <v>1</v>
      </c>
      <c r="F706" s="51"/>
      <c r="O706" s="48">
        <v>0</v>
      </c>
      <c r="Y706" s="48">
        <v>0</v>
      </c>
      <c r="AI706" s="48">
        <v>0</v>
      </c>
      <c r="AS706" s="48">
        <v>0</v>
      </c>
      <c r="BC706" s="48">
        <v>0</v>
      </c>
      <c r="BM706" s="48">
        <v>0</v>
      </c>
      <c r="BW706" s="48">
        <v>0</v>
      </c>
    </row>
    <row r="707" spans="1:75" x14ac:dyDescent="0.3">
      <c r="A707" s="45" t="s">
        <v>578</v>
      </c>
      <c r="B707" s="45" t="s">
        <v>889</v>
      </c>
      <c r="C707" s="45" t="s">
        <v>1142</v>
      </c>
      <c r="D707" s="45" t="s">
        <v>132</v>
      </c>
      <c r="E707" s="45" t="s">
        <v>2</v>
      </c>
      <c r="F707" s="51"/>
      <c r="O707" s="48">
        <v>288200</v>
      </c>
      <c r="Y707" s="48">
        <v>0</v>
      </c>
      <c r="AI707" s="48">
        <v>0</v>
      </c>
      <c r="AS707" s="48">
        <v>0</v>
      </c>
      <c r="BC707" s="48">
        <v>0</v>
      </c>
      <c r="BM707" s="48">
        <v>0</v>
      </c>
      <c r="BW707" s="48">
        <v>0</v>
      </c>
    </row>
    <row r="708" spans="1:75" x14ac:dyDescent="0.3">
      <c r="A708" s="45" t="s">
        <v>1378</v>
      </c>
      <c r="B708" s="45" t="s">
        <v>1780</v>
      </c>
      <c r="C708" s="45" t="s">
        <v>2095</v>
      </c>
      <c r="D708" s="45" t="s">
        <v>145</v>
      </c>
      <c r="E708" s="45" t="s">
        <v>1</v>
      </c>
      <c r="F708" s="51"/>
      <c r="O708" s="48">
        <v>0</v>
      </c>
      <c r="Y708" s="48">
        <v>0</v>
      </c>
      <c r="AI708" s="48">
        <v>0</v>
      </c>
      <c r="AS708" s="48">
        <v>0</v>
      </c>
      <c r="BC708" s="48">
        <v>0</v>
      </c>
      <c r="BM708" s="48">
        <v>0</v>
      </c>
      <c r="BW708" s="48">
        <v>0</v>
      </c>
    </row>
    <row r="709" spans="1:75" x14ac:dyDescent="0.3">
      <c r="A709" s="45" t="s">
        <v>1378</v>
      </c>
      <c r="B709" s="45" t="s">
        <v>1781</v>
      </c>
      <c r="C709" s="45" t="s">
        <v>2150</v>
      </c>
      <c r="D709" s="45" t="s">
        <v>145</v>
      </c>
      <c r="E709" s="45" t="s">
        <v>1</v>
      </c>
      <c r="F709" s="51"/>
      <c r="O709" s="48">
        <v>0</v>
      </c>
      <c r="Y709" s="48">
        <v>0</v>
      </c>
      <c r="AI709" s="48">
        <v>0</v>
      </c>
      <c r="AS709" s="48">
        <v>0</v>
      </c>
      <c r="BC709" s="48">
        <v>0</v>
      </c>
      <c r="BM709" s="48">
        <v>0</v>
      </c>
      <c r="BW709" s="48">
        <v>0</v>
      </c>
    </row>
    <row r="710" spans="1:75" x14ac:dyDescent="0.3">
      <c r="A710" s="45" t="s">
        <v>1378</v>
      </c>
      <c r="B710" s="45" t="s">
        <v>1782</v>
      </c>
      <c r="C710" s="45" t="s">
        <v>2079</v>
      </c>
      <c r="D710" s="45" t="s">
        <v>145</v>
      </c>
      <c r="E710" s="45" t="s">
        <v>1</v>
      </c>
      <c r="F710" s="51"/>
      <c r="O710" s="48">
        <v>0</v>
      </c>
      <c r="Y710" s="48">
        <v>0</v>
      </c>
      <c r="AI710" s="48">
        <v>0</v>
      </c>
      <c r="AS710" s="48">
        <v>0</v>
      </c>
      <c r="BC710" s="48">
        <v>0</v>
      </c>
      <c r="BM710" s="48">
        <v>0</v>
      </c>
      <c r="BW710" s="48">
        <v>0</v>
      </c>
    </row>
    <row r="711" spans="1:75" x14ac:dyDescent="0.3">
      <c r="A711" s="45" t="s">
        <v>579</v>
      </c>
      <c r="B711" s="45" t="s">
        <v>890</v>
      </c>
      <c r="C711" s="45" t="s">
        <v>145</v>
      </c>
      <c r="D711" s="45" t="s">
        <v>145</v>
      </c>
      <c r="E711" s="45" t="s">
        <v>1</v>
      </c>
      <c r="F711" s="51"/>
      <c r="O711" s="48">
        <v>0</v>
      </c>
      <c r="Y711" s="48">
        <v>0</v>
      </c>
      <c r="AI711" s="48">
        <v>0</v>
      </c>
      <c r="AS711" s="48">
        <v>0</v>
      </c>
      <c r="BC711" s="48">
        <v>0</v>
      </c>
      <c r="BM711" s="48">
        <v>0</v>
      </c>
      <c r="BW711" s="48">
        <v>0</v>
      </c>
    </row>
    <row r="712" spans="1:75" x14ac:dyDescent="0.3">
      <c r="A712" s="45" t="s">
        <v>579</v>
      </c>
      <c r="B712" s="45" t="s">
        <v>1783</v>
      </c>
      <c r="C712" s="45" t="s">
        <v>2180</v>
      </c>
      <c r="D712" s="45" t="s">
        <v>265</v>
      </c>
      <c r="E712" s="45" t="s">
        <v>3</v>
      </c>
      <c r="F712" s="51"/>
      <c r="O712" s="48">
        <v>0</v>
      </c>
      <c r="Y712" s="48">
        <v>0</v>
      </c>
      <c r="AI712" s="48">
        <v>0</v>
      </c>
      <c r="AS712" s="48">
        <v>309149</v>
      </c>
      <c r="BC712" s="48">
        <v>0</v>
      </c>
      <c r="BM712" s="48">
        <v>0</v>
      </c>
      <c r="BW712" s="48">
        <v>0</v>
      </c>
    </row>
    <row r="713" spans="1:75" x14ac:dyDescent="0.3">
      <c r="A713" s="45" t="s">
        <v>579</v>
      </c>
      <c r="B713" s="45" t="s">
        <v>1784</v>
      </c>
      <c r="C713" s="45" t="s">
        <v>2181</v>
      </c>
      <c r="D713" s="45" t="s">
        <v>265</v>
      </c>
      <c r="E713" s="45" t="s">
        <v>2</v>
      </c>
      <c r="F713" s="51"/>
      <c r="O713" s="48">
        <v>3857788.18</v>
      </c>
      <c r="Y713" s="48">
        <v>20665.53</v>
      </c>
      <c r="AI713" s="48">
        <v>27298.17</v>
      </c>
      <c r="AS713" s="48">
        <v>0</v>
      </c>
      <c r="BC713" s="48">
        <v>0</v>
      </c>
      <c r="BM713" s="48">
        <v>0</v>
      </c>
      <c r="BW713" s="48">
        <v>2357.06</v>
      </c>
    </row>
    <row r="714" spans="1:75" x14ac:dyDescent="0.3">
      <c r="A714" s="45" t="s">
        <v>579</v>
      </c>
      <c r="B714" s="45" t="s">
        <v>1785</v>
      </c>
      <c r="C714" s="45" t="s">
        <v>1154</v>
      </c>
      <c r="D714" s="45" t="s">
        <v>265</v>
      </c>
      <c r="E714" s="45" t="s">
        <v>2</v>
      </c>
      <c r="F714" s="51"/>
      <c r="O714" s="48">
        <v>0</v>
      </c>
      <c r="Y714" s="48">
        <v>0</v>
      </c>
      <c r="AI714" s="48">
        <v>0</v>
      </c>
      <c r="AS714" s="48">
        <v>218614.09</v>
      </c>
      <c r="BC714" s="48">
        <v>8072.86</v>
      </c>
      <c r="BM714" s="48">
        <v>0</v>
      </c>
      <c r="BW714" s="48">
        <v>2137.3200000000002</v>
      </c>
    </row>
    <row r="715" spans="1:75" x14ac:dyDescent="0.3">
      <c r="A715" s="45" t="s">
        <v>1379</v>
      </c>
      <c r="B715" s="45" t="s">
        <v>580</v>
      </c>
      <c r="C715" s="45" t="s">
        <v>2082</v>
      </c>
      <c r="D715" s="45" t="s">
        <v>145</v>
      </c>
      <c r="E715" s="45" t="s">
        <v>1</v>
      </c>
      <c r="F715" s="51"/>
      <c r="O715" s="48">
        <v>0</v>
      </c>
      <c r="Y715" s="48">
        <v>0</v>
      </c>
      <c r="AI715" s="48">
        <v>0</v>
      </c>
      <c r="AS715" s="48">
        <v>0</v>
      </c>
      <c r="BC715" s="48">
        <v>0</v>
      </c>
      <c r="BM715" s="48">
        <v>0</v>
      </c>
      <c r="BW715" s="48">
        <v>0</v>
      </c>
    </row>
    <row r="716" spans="1:75" x14ac:dyDescent="0.3">
      <c r="A716" s="45" t="s">
        <v>1379</v>
      </c>
      <c r="B716" s="45" t="s">
        <v>1786</v>
      </c>
      <c r="C716" s="45" t="s">
        <v>1256</v>
      </c>
      <c r="D716" s="45" t="s">
        <v>265</v>
      </c>
      <c r="E716" s="45" t="s">
        <v>1</v>
      </c>
      <c r="F716" s="51"/>
      <c r="O716" s="48">
        <v>921462.8</v>
      </c>
      <c r="Y716" s="48">
        <v>4904568.24</v>
      </c>
      <c r="AI716" s="48">
        <v>261021.21</v>
      </c>
      <c r="AS716" s="48">
        <v>-189184.65</v>
      </c>
      <c r="BC716" s="48">
        <v>2238.94</v>
      </c>
      <c r="BM716" s="48">
        <v>0</v>
      </c>
      <c r="BW716" s="48">
        <v>2.52</v>
      </c>
    </row>
    <row r="717" spans="1:75" x14ac:dyDescent="0.3">
      <c r="A717" s="45" t="s">
        <v>1379</v>
      </c>
      <c r="B717" s="45" t="s">
        <v>1787</v>
      </c>
      <c r="C717" s="45" t="s">
        <v>1256</v>
      </c>
      <c r="D717" s="45" t="s">
        <v>266</v>
      </c>
      <c r="E717" s="45" t="s">
        <v>1</v>
      </c>
      <c r="F717" s="51"/>
      <c r="O717" s="48">
        <v>2863627.14</v>
      </c>
      <c r="Y717" s="48">
        <v>1436127.28</v>
      </c>
      <c r="AI717" s="48">
        <v>-813.56</v>
      </c>
      <c r="AS717" s="48">
        <v>0</v>
      </c>
      <c r="BC717" s="48">
        <v>563.39</v>
      </c>
      <c r="BM717" s="48">
        <v>0</v>
      </c>
      <c r="BW717" s="48">
        <v>0</v>
      </c>
    </row>
    <row r="718" spans="1:75" x14ac:dyDescent="0.3">
      <c r="A718" s="45" t="s">
        <v>1379</v>
      </c>
      <c r="B718" s="45" t="s">
        <v>1788</v>
      </c>
      <c r="C718" s="45" t="s">
        <v>1256</v>
      </c>
      <c r="D718" s="45" t="s">
        <v>267</v>
      </c>
      <c r="E718" s="45" t="s">
        <v>1</v>
      </c>
      <c r="F718" s="51"/>
      <c r="O718" s="48">
        <v>0</v>
      </c>
      <c r="Y718" s="48">
        <v>569741.43000000005</v>
      </c>
      <c r="AI718" s="48">
        <v>843775.27</v>
      </c>
      <c r="AS718" s="48">
        <v>1682248.27</v>
      </c>
      <c r="BC718" s="48">
        <v>54234.75</v>
      </c>
      <c r="BM718" s="48">
        <v>0.28000000000000003</v>
      </c>
      <c r="BW718" s="48">
        <v>0</v>
      </c>
    </row>
    <row r="719" spans="1:75" x14ac:dyDescent="0.3">
      <c r="A719" s="45" t="s">
        <v>1379</v>
      </c>
      <c r="B719" s="45" t="s">
        <v>1789</v>
      </c>
      <c r="C719" s="45" t="s">
        <v>1256</v>
      </c>
      <c r="D719" s="45" t="s">
        <v>133</v>
      </c>
      <c r="E719" s="45" t="s">
        <v>1</v>
      </c>
      <c r="F719" s="51"/>
      <c r="O719" s="48">
        <v>0</v>
      </c>
      <c r="Y719" s="48">
        <v>597634.44999999995</v>
      </c>
      <c r="AI719" s="48">
        <v>3084431.34</v>
      </c>
      <c r="AS719" s="48">
        <v>1126067.22</v>
      </c>
      <c r="BC719" s="48">
        <v>331866.99</v>
      </c>
      <c r="BM719" s="48">
        <v>0</v>
      </c>
      <c r="BW719" s="48">
        <v>6851970</v>
      </c>
    </row>
    <row r="720" spans="1:75" x14ac:dyDescent="0.3">
      <c r="A720" s="45" t="s">
        <v>1379</v>
      </c>
      <c r="B720" s="45" t="s">
        <v>1790</v>
      </c>
      <c r="C720" s="45" t="s">
        <v>1256</v>
      </c>
      <c r="D720" s="45" t="s">
        <v>197</v>
      </c>
      <c r="E720" s="45" t="s">
        <v>1</v>
      </c>
      <c r="F720" s="51"/>
      <c r="O720" s="48">
        <v>1270422.21</v>
      </c>
      <c r="Y720" s="48">
        <v>1575924.54</v>
      </c>
      <c r="AI720" s="48">
        <v>1115399.8999999999</v>
      </c>
      <c r="AS720" s="48">
        <v>1384051.25</v>
      </c>
      <c r="BC720" s="48">
        <v>642293.14</v>
      </c>
      <c r="BM720" s="48">
        <v>21908.959999999999</v>
      </c>
      <c r="BW720" s="48">
        <v>0</v>
      </c>
    </row>
    <row r="721" spans="1:75" x14ac:dyDescent="0.3">
      <c r="A721" s="45" t="s">
        <v>1379</v>
      </c>
      <c r="B721" s="45" t="s">
        <v>1791</v>
      </c>
      <c r="C721" s="45" t="s">
        <v>1155</v>
      </c>
      <c r="D721" s="45" t="s">
        <v>265</v>
      </c>
      <c r="E721" s="45" t="s">
        <v>2</v>
      </c>
      <c r="F721" s="51"/>
      <c r="O721" s="48">
        <v>1982077.35</v>
      </c>
      <c r="Y721" s="48">
        <v>1811314.46</v>
      </c>
      <c r="AI721" s="48">
        <v>515.91999999999996</v>
      </c>
      <c r="AS721" s="48">
        <v>-2544686.9</v>
      </c>
      <c r="BC721" s="48">
        <v>0</v>
      </c>
      <c r="BM721" s="48">
        <v>0</v>
      </c>
      <c r="BW721" s="48">
        <v>-2.52</v>
      </c>
    </row>
    <row r="722" spans="1:75" x14ac:dyDescent="0.3">
      <c r="A722" s="45" t="s">
        <v>1379</v>
      </c>
      <c r="B722" s="45" t="s">
        <v>1792</v>
      </c>
      <c r="C722" s="45" t="s">
        <v>1155</v>
      </c>
      <c r="D722" s="45" t="s">
        <v>267</v>
      </c>
      <c r="E722" s="45" t="s">
        <v>2</v>
      </c>
      <c r="F722" s="51"/>
      <c r="O722" s="48">
        <v>224960.29</v>
      </c>
      <c r="Y722" s="48">
        <v>3158509.26</v>
      </c>
      <c r="AI722" s="48">
        <v>6241361.1100000003</v>
      </c>
      <c r="AS722" s="48">
        <v>13663689.82</v>
      </c>
      <c r="BC722" s="48">
        <v>2341354.25</v>
      </c>
      <c r="BM722" s="48">
        <v>2797450.67</v>
      </c>
      <c r="BW722" s="48">
        <v>5936971.0300000003</v>
      </c>
    </row>
    <row r="723" spans="1:75" x14ac:dyDescent="0.3">
      <c r="A723" s="45" t="s">
        <v>1379</v>
      </c>
      <c r="B723" s="45" t="s">
        <v>1793</v>
      </c>
      <c r="C723" s="45" t="s">
        <v>1132</v>
      </c>
      <c r="D723" s="45" t="s">
        <v>84</v>
      </c>
      <c r="E723" s="45" t="s">
        <v>4</v>
      </c>
      <c r="F723" s="51"/>
      <c r="O723" s="48">
        <v>0</v>
      </c>
      <c r="Y723" s="48">
        <v>0</v>
      </c>
      <c r="AI723" s="48">
        <v>0</v>
      </c>
      <c r="AS723" s="48">
        <v>0</v>
      </c>
      <c r="BC723" s="48">
        <v>2740057.5</v>
      </c>
      <c r="BM723" s="48">
        <v>0</v>
      </c>
      <c r="BW723" s="48">
        <v>0</v>
      </c>
    </row>
    <row r="724" spans="1:75" x14ac:dyDescent="0.3">
      <c r="A724" s="45" t="s">
        <v>581</v>
      </c>
      <c r="B724" s="45" t="s">
        <v>894</v>
      </c>
      <c r="C724" s="45" t="s">
        <v>1111</v>
      </c>
      <c r="D724" s="45" t="s">
        <v>135</v>
      </c>
      <c r="E724" s="45" t="s">
        <v>2</v>
      </c>
      <c r="F724" s="51"/>
      <c r="O724" s="48">
        <v>0</v>
      </c>
      <c r="Y724" s="48">
        <v>0</v>
      </c>
      <c r="AI724" s="48">
        <v>0</v>
      </c>
      <c r="AS724" s="48">
        <v>0</v>
      </c>
      <c r="BC724" s="48">
        <v>0</v>
      </c>
      <c r="BM724" s="48">
        <v>0</v>
      </c>
      <c r="BW724" s="48">
        <v>0</v>
      </c>
    </row>
    <row r="725" spans="1:75" x14ac:dyDescent="0.3">
      <c r="A725" s="45" t="s">
        <v>581</v>
      </c>
      <c r="B725" s="45" t="s">
        <v>895</v>
      </c>
      <c r="C725" s="45" t="s">
        <v>1111</v>
      </c>
      <c r="D725" s="45" t="s">
        <v>136</v>
      </c>
      <c r="E725" s="45" t="s">
        <v>2</v>
      </c>
      <c r="F725" s="51"/>
      <c r="O725" s="48">
        <v>0</v>
      </c>
      <c r="Y725" s="48">
        <v>0</v>
      </c>
      <c r="AI725" s="48">
        <v>0</v>
      </c>
      <c r="AS725" s="48">
        <v>0</v>
      </c>
      <c r="BC725" s="48">
        <v>0</v>
      </c>
      <c r="BM725" s="48">
        <v>0</v>
      </c>
      <c r="BW725" s="48">
        <v>0</v>
      </c>
    </row>
    <row r="726" spans="1:75" x14ac:dyDescent="0.3">
      <c r="A726" s="45" t="s">
        <v>1380</v>
      </c>
      <c r="B726" s="45" t="s">
        <v>1794</v>
      </c>
      <c r="C726" s="45" t="s">
        <v>145</v>
      </c>
      <c r="D726" s="45" t="s">
        <v>145</v>
      </c>
      <c r="E726" s="45" t="s">
        <v>1</v>
      </c>
      <c r="F726" s="51"/>
      <c r="O726" s="48">
        <v>0</v>
      </c>
      <c r="Y726" s="48">
        <v>0</v>
      </c>
      <c r="AI726" s="48">
        <v>0</v>
      </c>
      <c r="AS726" s="48">
        <v>0</v>
      </c>
      <c r="BC726" s="48">
        <v>0</v>
      </c>
      <c r="BM726" s="48">
        <v>0</v>
      </c>
      <c r="BW726" s="48">
        <v>0</v>
      </c>
    </row>
    <row r="727" spans="1:75" x14ac:dyDescent="0.3">
      <c r="A727" s="45" t="s">
        <v>1380</v>
      </c>
      <c r="B727" s="45" t="s">
        <v>1795</v>
      </c>
      <c r="C727" s="45" t="s">
        <v>1156</v>
      </c>
      <c r="D727" s="45" t="s">
        <v>137</v>
      </c>
      <c r="E727" s="45" t="s">
        <v>2</v>
      </c>
      <c r="F727" s="51"/>
      <c r="O727" s="48">
        <v>559233.06999999995</v>
      </c>
      <c r="Y727" s="48">
        <v>23531.97</v>
      </c>
      <c r="AI727" s="48">
        <v>8662.42</v>
      </c>
      <c r="AS727" s="48">
        <v>6.46</v>
      </c>
      <c r="BC727" s="48">
        <v>0</v>
      </c>
      <c r="BM727" s="48">
        <v>0</v>
      </c>
      <c r="BW727" s="48">
        <v>0</v>
      </c>
    </row>
    <row r="728" spans="1:75" x14ac:dyDescent="0.3">
      <c r="A728" s="45" t="s">
        <v>1380</v>
      </c>
      <c r="B728" s="45" t="s">
        <v>897</v>
      </c>
      <c r="C728" s="45" t="s">
        <v>1157</v>
      </c>
      <c r="D728" s="45" t="s">
        <v>109</v>
      </c>
      <c r="E728" s="45" t="s">
        <v>2</v>
      </c>
      <c r="F728" s="51"/>
      <c r="O728" s="48">
        <v>379380.67</v>
      </c>
      <c r="Y728" s="48">
        <v>0</v>
      </c>
      <c r="AI728" s="48">
        <v>0</v>
      </c>
      <c r="AS728" s="48">
        <v>0</v>
      </c>
      <c r="BC728" s="48">
        <v>0</v>
      </c>
      <c r="BM728" s="48">
        <v>0</v>
      </c>
      <c r="BW728" s="48">
        <v>0</v>
      </c>
    </row>
    <row r="729" spans="1:75" x14ac:dyDescent="0.3">
      <c r="A729" s="45" t="s">
        <v>1380</v>
      </c>
      <c r="B729" s="45" t="s">
        <v>1794</v>
      </c>
      <c r="C729" s="45" t="s">
        <v>2182</v>
      </c>
      <c r="D729" s="45" t="s">
        <v>137</v>
      </c>
      <c r="E729" s="45" t="s">
        <v>2</v>
      </c>
      <c r="F729" s="51"/>
      <c r="O729" s="48">
        <v>0</v>
      </c>
      <c r="Y729" s="48">
        <v>0</v>
      </c>
      <c r="AI729" s="48">
        <v>31397.21</v>
      </c>
      <c r="AS729" s="48">
        <v>128876.56</v>
      </c>
      <c r="BC729" s="48">
        <v>464593.43</v>
      </c>
      <c r="BM729" s="48">
        <v>1450319.75</v>
      </c>
      <c r="BW729" s="48">
        <v>2169870.1</v>
      </c>
    </row>
    <row r="730" spans="1:75" x14ac:dyDescent="0.3">
      <c r="A730" s="45" t="s">
        <v>1381</v>
      </c>
      <c r="B730" s="45" t="s">
        <v>899</v>
      </c>
      <c r="C730" s="45" t="s">
        <v>1257</v>
      </c>
      <c r="D730" s="45" t="s">
        <v>139</v>
      </c>
      <c r="E730" s="45" t="s">
        <v>1</v>
      </c>
      <c r="F730" s="51"/>
      <c r="O730" s="48">
        <v>182610.53</v>
      </c>
      <c r="Y730" s="48">
        <v>1397581.13</v>
      </c>
      <c r="AI730" s="48">
        <v>48723.96</v>
      </c>
      <c r="AS730" s="48">
        <v>0</v>
      </c>
      <c r="BC730" s="48">
        <v>0</v>
      </c>
      <c r="BM730" s="48">
        <v>0</v>
      </c>
      <c r="BW730" s="48">
        <v>0</v>
      </c>
    </row>
    <row r="731" spans="1:75" x14ac:dyDescent="0.3">
      <c r="A731" s="45" t="s">
        <v>1381</v>
      </c>
      <c r="B731" s="45" t="s">
        <v>899</v>
      </c>
      <c r="C731" s="45" t="s">
        <v>2397</v>
      </c>
      <c r="D731" s="45" t="s">
        <v>139</v>
      </c>
      <c r="E731" s="45" t="s">
        <v>1</v>
      </c>
      <c r="F731" s="51"/>
      <c r="O731" s="48">
        <v>0</v>
      </c>
      <c r="Y731" s="48">
        <v>0</v>
      </c>
      <c r="AI731" s="48">
        <v>1099796.51</v>
      </c>
      <c r="AS731" s="48">
        <v>269007.49</v>
      </c>
      <c r="BC731" s="48">
        <v>0</v>
      </c>
      <c r="BM731" s="48">
        <v>0</v>
      </c>
      <c r="BW731" s="48">
        <v>0</v>
      </c>
    </row>
    <row r="732" spans="1:75" x14ac:dyDescent="0.3">
      <c r="A732" s="45" t="s">
        <v>1381</v>
      </c>
      <c r="B732" s="45" t="s">
        <v>899</v>
      </c>
      <c r="C732" s="45" t="s">
        <v>2398</v>
      </c>
      <c r="D732" s="45" t="s">
        <v>2183</v>
      </c>
      <c r="E732" s="45" t="s">
        <v>1</v>
      </c>
      <c r="F732" s="51"/>
      <c r="O732" s="48">
        <v>0</v>
      </c>
      <c r="Y732" s="48">
        <v>0</v>
      </c>
      <c r="AI732" s="48">
        <v>0</v>
      </c>
      <c r="AS732" s="48">
        <v>2632870.02</v>
      </c>
      <c r="BC732" s="48">
        <v>0</v>
      </c>
      <c r="BM732" s="48">
        <v>0</v>
      </c>
      <c r="BW732" s="48">
        <v>0</v>
      </c>
    </row>
    <row r="733" spans="1:75" x14ac:dyDescent="0.3">
      <c r="A733" s="45" t="s">
        <v>1381</v>
      </c>
      <c r="B733" s="45" t="s">
        <v>899</v>
      </c>
      <c r="C733" s="45" t="s">
        <v>2399</v>
      </c>
      <c r="D733" s="45" t="s">
        <v>2183</v>
      </c>
      <c r="E733" s="45" t="s">
        <v>1</v>
      </c>
      <c r="F733" s="51"/>
      <c r="O733" s="48">
        <v>0</v>
      </c>
      <c r="Y733" s="48">
        <v>0</v>
      </c>
      <c r="AI733" s="48">
        <v>0</v>
      </c>
      <c r="AS733" s="48">
        <v>2200000</v>
      </c>
      <c r="BC733" s="48">
        <v>0</v>
      </c>
      <c r="BM733" s="48">
        <v>0</v>
      </c>
      <c r="BW733" s="48">
        <v>0</v>
      </c>
    </row>
    <row r="734" spans="1:75" x14ac:dyDescent="0.3">
      <c r="A734" s="45" t="s">
        <v>1381</v>
      </c>
      <c r="B734" s="45" t="s">
        <v>1796</v>
      </c>
      <c r="C734" s="45" t="s">
        <v>2400</v>
      </c>
      <c r="D734" s="45" t="s">
        <v>268</v>
      </c>
      <c r="E734" s="45" t="s">
        <v>1</v>
      </c>
      <c r="F734" s="51"/>
      <c r="O734" s="48">
        <v>0</v>
      </c>
      <c r="Y734" s="48">
        <v>0</v>
      </c>
      <c r="AI734" s="48">
        <v>11212922.689999999</v>
      </c>
      <c r="AS734" s="48">
        <v>11487077.310000001</v>
      </c>
      <c r="BC734" s="48">
        <v>0</v>
      </c>
      <c r="BM734" s="48">
        <v>0</v>
      </c>
      <c r="BW734" s="48">
        <v>0</v>
      </c>
    </row>
    <row r="735" spans="1:75" x14ac:dyDescent="0.3">
      <c r="A735" s="45" t="s">
        <v>1381</v>
      </c>
      <c r="B735" s="45" t="s">
        <v>900</v>
      </c>
      <c r="C735" s="45" t="s">
        <v>1159</v>
      </c>
      <c r="D735" s="45" t="s">
        <v>140</v>
      </c>
      <c r="E735" s="45" t="s">
        <v>2</v>
      </c>
      <c r="F735" s="51"/>
      <c r="O735" s="48">
        <v>0</v>
      </c>
      <c r="Y735" s="48">
        <v>0</v>
      </c>
      <c r="AI735" s="48">
        <v>0</v>
      </c>
      <c r="AS735" s="48">
        <v>0</v>
      </c>
      <c r="BC735" s="48">
        <v>0</v>
      </c>
      <c r="BM735" s="48">
        <v>0</v>
      </c>
      <c r="BW735" s="48">
        <v>0</v>
      </c>
    </row>
    <row r="736" spans="1:75" x14ac:dyDescent="0.3">
      <c r="A736" s="45" t="s">
        <v>1381</v>
      </c>
      <c r="B736" s="45" t="s">
        <v>1797</v>
      </c>
      <c r="C736" s="45" t="s">
        <v>2184</v>
      </c>
      <c r="D736" s="45" t="s">
        <v>2183</v>
      </c>
      <c r="E736" s="45" t="s">
        <v>2</v>
      </c>
      <c r="F736" s="51"/>
      <c r="O736" s="48">
        <v>0</v>
      </c>
      <c r="Y736" s="48">
        <v>0</v>
      </c>
      <c r="AI736" s="48">
        <v>2380582.29</v>
      </c>
      <c r="AS736" s="48">
        <v>3605006.77</v>
      </c>
      <c r="BC736" s="48">
        <v>4006962.09</v>
      </c>
      <c r="BM736" s="48">
        <v>-116321.73</v>
      </c>
      <c r="BW736" s="48">
        <v>515088.79</v>
      </c>
    </row>
    <row r="737" spans="1:75" x14ac:dyDescent="0.3">
      <c r="A737" s="45" t="s">
        <v>1381</v>
      </c>
      <c r="B737" s="45" t="s">
        <v>899</v>
      </c>
      <c r="C737" s="45" t="s">
        <v>2185</v>
      </c>
      <c r="D737" s="45" t="s">
        <v>139</v>
      </c>
      <c r="E737" s="45" t="s">
        <v>4</v>
      </c>
      <c r="F737" s="51"/>
      <c r="O737" s="48">
        <v>11201.73</v>
      </c>
      <c r="Y737" s="48">
        <v>-485160.29</v>
      </c>
      <c r="AI737" s="48">
        <v>1767647.41</v>
      </c>
      <c r="AS737" s="48">
        <v>446280.45</v>
      </c>
      <c r="BC737" s="48">
        <v>133469.70000000001</v>
      </c>
      <c r="BM737" s="48">
        <v>0</v>
      </c>
      <c r="BW737" s="48">
        <v>0</v>
      </c>
    </row>
    <row r="738" spans="1:75" x14ac:dyDescent="0.3">
      <c r="A738" s="45" t="s">
        <v>1381</v>
      </c>
      <c r="B738" s="45" t="s">
        <v>1798</v>
      </c>
      <c r="C738" s="45" t="s">
        <v>2185</v>
      </c>
      <c r="D738" s="45" t="s">
        <v>2183</v>
      </c>
      <c r="E738" s="45" t="s">
        <v>4</v>
      </c>
      <c r="F738" s="51"/>
      <c r="O738" s="48">
        <v>1806730.5</v>
      </c>
      <c r="Y738" s="48">
        <v>2007901.64</v>
      </c>
      <c r="AI738" s="48">
        <v>499950.76</v>
      </c>
      <c r="AS738" s="48">
        <v>38339.199999999997</v>
      </c>
      <c r="BC738" s="48">
        <v>40336.400000000001</v>
      </c>
      <c r="BM738" s="48">
        <v>0</v>
      </c>
      <c r="BW738" s="48">
        <v>0</v>
      </c>
    </row>
    <row r="739" spans="1:75" x14ac:dyDescent="0.3">
      <c r="A739" s="45" t="s">
        <v>1381</v>
      </c>
      <c r="B739" s="45" t="s">
        <v>1799</v>
      </c>
      <c r="C739" s="45" t="s">
        <v>2185</v>
      </c>
      <c r="D739" s="45" t="s">
        <v>175</v>
      </c>
      <c r="E739" s="45" t="s">
        <v>4</v>
      </c>
      <c r="F739" s="51"/>
      <c r="O739" s="48">
        <v>0</v>
      </c>
      <c r="Y739" s="48">
        <v>0</v>
      </c>
      <c r="AI739" s="48">
        <v>0</v>
      </c>
      <c r="AS739" s="48">
        <v>0</v>
      </c>
      <c r="BC739" s="48">
        <v>327644</v>
      </c>
      <c r="BM739" s="48">
        <v>0</v>
      </c>
      <c r="BW739" s="48">
        <v>0</v>
      </c>
    </row>
    <row r="740" spans="1:75" x14ac:dyDescent="0.3">
      <c r="A740" s="45" t="s">
        <v>1381</v>
      </c>
      <c r="B740" s="45" t="s">
        <v>1800</v>
      </c>
      <c r="C740" s="45" t="s">
        <v>2186</v>
      </c>
      <c r="D740" s="45" t="s">
        <v>2183</v>
      </c>
      <c r="E740" s="45" t="s">
        <v>4</v>
      </c>
      <c r="F740" s="51"/>
      <c r="O740" s="48">
        <v>0</v>
      </c>
      <c r="Y740" s="48">
        <v>0</v>
      </c>
      <c r="AI740" s="48">
        <v>4184347.65</v>
      </c>
      <c r="AS740" s="48">
        <v>5815652.3499999996</v>
      </c>
      <c r="BC740" s="48">
        <v>0</v>
      </c>
      <c r="BM740" s="48">
        <v>0</v>
      </c>
      <c r="BW740" s="48">
        <v>0</v>
      </c>
    </row>
    <row r="741" spans="1:75" x14ac:dyDescent="0.3">
      <c r="A741" s="45" t="s">
        <v>1382</v>
      </c>
      <c r="B741" s="45" t="s">
        <v>1801</v>
      </c>
      <c r="C741" s="45" t="s">
        <v>2079</v>
      </c>
      <c r="D741" s="45" t="s">
        <v>145</v>
      </c>
      <c r="E741" s="45" t="s">
        <v>1</v>
      </c>
      <c r="F741" s="51"/>
      <c r="O741" s="48">
        <v>0</v>
      </c>
      <c r="Y741" s="48">
        <v>0</v>
      </c>
      <c r="AI741" s="48">
        <v>0</v>
      </c>
      <c r="AS741" s="48">
        <v>0</v>
      </c>
      <c r="BC741" s="48">
        <v>0</v>
      </c>
      <c r="BM741" s="48">
        <v>0</v>
      </c>
      <c r="BW741" s="48">
        <v>0</v>
      </c>
    </row>
    <row r="742" spans="1:75" x14ac:dyDescent="0.3">
      <c r="A742" s="45" t="s">
        <v>1382</v>
      </c>
      <c r="B742" s="45" t="s">
        <v>1802</v>
      </c>
      <c r="C742" s="45" t="s">
        <v>2082</v>
      </c>
      <c r="D742" s="45" t="s">
        <v>145</v>
      </c>
      <c r="E742" s="45" t="s">
        <v>1</v>
      </c>
      <c r="F742" s="51"/>
      <c r="O742" s="48">
        <v>0</v>
      </c>
      <c r="Y742" s="48">
        <v>0</v>
      </c>
      <c r="AI742" s="48">
        <v>0</v>
      </c>
      <c r="AS742" s="48">
        <v>0</v>
      </c>
      <c r="BC742" s="48">
        <v>0</v>
      </c>
      <c r="BM742" s="48">
        <v>0</v>
      </c>
      <c r="BW742" s="48">
        <v>0</v>
      </c>
    </row>
    <row r="743" spans="1:75" x14ac:dyDescent="0.3">
      <c r="A743" s="45" t="s">
        <v>1382</v>
      </c>
      <c r="B743" s="45" t="s">
        <v>1803</v>
      </c>
      <c r="C743" s="45" t="s">
        <v>2187</v>
      </c>
      <c r="D743" s="45" t="s">
        <v>2188</v>
      </c>
      <c r="E743" s="45" t="s">
        <v>3</v>
      </c>
      <c r="F743" s="51"/>
      <c r="O743" s="48">
        <v>0</v>
      </c>
      <c r="Y743" s="48">
        <v>0</v>
      </c>
      <c r="AI743" s="48">
        <v>0</v>
      </c>
      <c r="AS743" s="48">
        <v>0</v>
      </c>
      <c r="BC743" s="48">
        <v>0</v>
      </c>
      <c r="BM743" s="48">
        <v>0</v>
      </c>
      <c r="BW743" s="48">
        <v>0</v>
      </c>
    </row>
    <row r="744" spans="1:75" x14ac:dyDescent="0.3">
      <c r="A744" s="45" t="s">
        <v>1382</v>
      </c>
      <c r="B744" s="45" t="s">
        <v>898</v>
      </c>
      <c r="C744" s="45" t="s">
        <v>1158</v>
      </c>
      <c r="D744" s="45" t="s">
        <v>138</v>
      </c>
      <c r="E744" s="45" t="s">
        <v>2</v>
      </c>
      <c r="F744" s="51"/>
      <c r="O744" s="48">
        <v>1224780.1499999999</v>
      </c>
      <c r="Y744" s="48">
        <v>388545.93</v>
      </c>
      <c r="AI744" s="48">
        <v>948821.67</v>
      </c>
      <c r="AS744" s="48">
        <v>946793.09</v>
      </c>
      <c r="BC744" s="48">
        <v>797448.98</v>
      </c>
      <c r="BM744" s="48">
        <v>776210.7</v>
      </c>
      <c r="BW744" s="48">
        <v>1059650.52</v>
      </c>
    </row>
    <row r="745" spans="1:75" x14ac:dyDescent="0.3">
      <c r="A745" s="45" t="s">
        <v>1383</v>
      </c>
      <c r="B745" s="45" t="s">
        <v>1804</v>
      </c>
      <c r="C745" s="45" t="s">
        <v>1260</v>
      </c>
      <c r="D745" s="45" t="s">
        <v>148</v>
      </c>
      <c r="E745" s="45" t="s">
        <v>1</v>
      </c>
      <c r="F745" s="51"/>
      <c r="O745" s="48">
        <v>67088.320000000007</v>
      </c>
      <c r="Y745" s="48">
        <v>6783.39</v>
      </c>
      <c r="AI745" s="48">
        <v>0</v>
      </c>
      <c r="AS745" s="48">
        <v>461753.81</v>
      </c>
      <c r="BC745" s="48">
        <v>0</v>
      </c>
      <c r="BM745" s="48">
        <v>0</v>
      </c>
      <c r="BW745" s="48">
        <v>0</v>
      </c>
    </row>
    <row r="746" spans="1:75" x14ac:dyDescent="0.3">
      <c r="A746" s="45" t="s">
        <v>1383</v>
      </c>
      <c r="B746" s="45" t="s">
        <v>1805</v>
      </c>
      <c r="C746" s="45" t="s">
        <v>2401</v>
      </c>
      <c r="D746" s="45" t="s">
        <v>269</v>
      </c>
      <c r="E746" s="45" t="s">
        <v>1</v>
      </c>
      <c r="F746" s="51"/>
      <c r="O746" s="48">
        <v>0</v>
      </c>
      <c r="Y746" s="48">
        <v>2717226.43</v>
      </c>
      <c r="AI746" s="48">
        <v>753434.57</v>
      </c>
      <c r="AS746" s="48">
        <v>0</v>
      </c>
      <c r="BC746" s="48">
        <v>0</v>
      </c>
      <c r="BM746" s="48">
        <v>0</v>
      </c>
      <c r="BW746" s="48">
        <v>0</v>
      </c>
    </row>
    <row r="747" spans="1:75" x14ac:dyDescent="0.3">
      <c r="A747" s="45" t="s">
        <v>1383</v>
      </c>
      <c r="B747" s="45" t="s">
        <v>1806</v>
      </c>
      <c r="C747" s="45" t="s">
        <v>2189</v>
      </c>
      <c r="D747" s="45" t="s">
        <v>269</v>
      </c>
      <c r="E747" s="45" t="s">
        <v>2</v>
      </c>
      <c r="F747" s="51"/>
      <c r="O747" s="48">
        <v>0</v>
      </c>
      <c r="Y747" s="48">
        <v>0</v>
      </c>
      <c r="AI747" s="48">
        <v>0</v>
      </c>
      <c r="AS747" s="48">
        <v>0</v>
      </c>
      <c r="BC747" s="48">
        <v>68532.58</v>
      </c>
      <c r="BM747" s="48">
        <v>488145.29</v>
      </c>
      <c r="BW747" s="48">
        <v>2396302.52</v>
      </c>
    </row>
    <row r="748" spans="1:75" x14ac:dyDescent="0.3">
      <c r="A748" s="45" t="s">
        <v>1383</v>
      </c>
      <c r="B748" s="45" t="s">
        <v>1807</v>
      </c>
      <c r="C748" s="45" t="s">
        <v>2190</v>
      </c>
      <c r="D748" s="45" t="s">
        <v>270</v>
      </c>
      <c r="E748" s="45" t="s">
        <v>4</v>
      </c>
      <c r="F748" s="51"/>
      <c r="O748" s="48">
        <v>0</v>
      </c>
      <c r="Y748" s="48">
        <v>1049547</v>
      </c>
      <c r="AI748" s="48">
        <v>-89153.32</v>
      </c>
      <c r="AS748" s="48">
        <v>356886.48</v>
      </c>
      <c r="BC748" s="48">
        <v>2311541.2400000002</v>
      </c>
      <c r="BM748" s="48">
        <v>18233258.359999999</v>
      </c>
      <c r="BW748" s="48">
        <v>2580748.4300000002</v>
      </c>
    </row>
    <row r="749" spans="1:75" x14ac:dyDescent="0.3">
      <c r="A749" s="45" t="s">
        <v>1384</v>
      </c>
      <c r="B749" s="45" t="s">
        <v>3000</v>
      </c>
      <c r="C749" s="45" t="s">
        <v>3073</v>
      </c>
      <c r="D749" s="45" t="s">
        <v>3074</v>
      </c>
      <c r="E749" s="45" t="s">
        <v>2</v>
      </c>
      <c r="F749" s="51"/>
      <c r="O749" s="48">
        <v>1091.73</v>
      </c>
      <c r="Y749" s="48">
        <v>0</v>
      </c>
      <c r="AI749" s="48">
        <v>0</v>
      </c>
      <c r="AS749" s="48">
        <v>0</v>
      </c>
      <c r="BC749" s="48">
        <v>0</v>
      </c>
      <c r="BM749" s="48">
        <v>0</v>
      </c>
      <c r="BW749" s="48">
        <v>0</v>
      </c>
    </row>
    <row r="750" spans="1:75" x14ac:dyDescent="0.3">
      <c r="A750" s="45" t="s">
        <v>1384</v>
      </c>
      <c r="B750" s="45" t="s">
        <v>1808</v>
      </c>
      <c r="C750" s="45" t="s">
        <v>2191</v>
      </c>
      <c r="D750" s="45" t="s">
        <v>2192</v>
      </c>
      <c r="E750" s="45" t="s">
        <v>4</v>
      </c>
      <c r="F750" s="51"/>
      <c r="O750" s="48">
        <v>0</v>
      </c>
      <c r="Y750" s="48">
        <v>0</v>
      </c>
      <c r="AI750" s="48">
        <v>1435000</v>
      </c>
      <c r="AS750" s="48">
        <v>127144.34</v>
      </c>
      <c r="BC750" s="48">
        <v>495866.72</v>
      </c>
      <c r="BM750" s="48">
        <v>5520.17</v>
      </c>
      <c r="BW750" s="48">
        <v>0</v>
      </c>
    </row>
    <row r="751" spans="1:75" x14ac:dyDescent="0.3">
      <c r="A751" s="45" t="s">
        <v>2639</v>
      </c>
      <c r="B751" s="45" t="s">
        <v>901</v>
      </c>
      <c r="C751" s="45" t="s">
        <v>1258</v>
      </c>
      <c r="D751" s="45" t="s">
        <v>141</v>
      </c>
      <c r="E751" s="45" t="s">
        <v>1</v>
      </c>
      <c r="F751" s="51"/>
      <c r="O751" s="48">
        <v>0</v>
      </c>
      <c r="Y751" s="48">
        <v>0</v>
      </c>
      <c r="AI751" s="48">
        <v>0</v>
      </c>
      <c r="AS751" s="48">
        <v>0</v>
      </c>
      <c r="BC751" s="48">
        <v>0</v>
      </c>
      <c r="BM751" s="48">
        <v>0</v>
      </c>
      <c r="BW751" s="48">
        <v>0</v>
      </c>
    </row>
    <row r="752" spans="1:75" x14ac:dyDescent="0.3">
      <c r="A752" s="45" t="s">
        <v>586</v>
      </c>
      <c r="B752" s="45" t="s">
        <v>903</v>
      </c>
      <c r="C752" s="45" t="s">
        <v>1259</v>
      </c>
      <c r="D752" s="45" t="s">
        <v>143</v>
      </c>
      <c r="E752" s="45" t="s">
        <v>1</v>
      </c>
      <c r="F752" s="51"/>
      <c r="O752" s="48">
        <v>0</v>
      </c>
      <c r="Y752" s="48">
        <v>0</v>
      </c>
      <c r="AI752" s="48">
        <v>0</v>
      </c>
      <c r="AS752" s="48">
        <v>0</v>
      </c>
      <c r="BC752" s="48">
        <v>0</v>
      </c>
      <c r="BM752" s="48">
        <v>0</v>
      </c>
      <c r="BW752" s="48">
        <v>0</v>
      </c>
    </row>
    <row r="753" spans="1:75" x14ac:dyDescent="0.3">
      <c r="A753" s="45" t="s">
        <v>586</v>
      </c>
      <c r="B753" s="45" t="s">
        <v>903</v>
      </c>
      <c r="C753" s="45" t="s">
        <v>3075</v>
      </c>
      <c r="D753" s="45" t="s">
        <v>142</v>
      </c>
      <c r="E753" s="45" t="s">
        <v>1</v>
      </c>
      <c r="F753" s="51"/>
      <c r="O753" s="48">
        <v>631022.22</v>
      </c>
      <c r="Y753" s="48">
        <v>337.95</v>
      </c>
      <c r="AI753" s="48">
        <v>0</v>
      </c>
      <c r="AS753" s="48">
        <v>0</v>
      </c>
      <c r="BC753" s="48">
        <v>454720</v>
      </c>
      <c r="BM753" s="48">
        <v>0</v>
      </c>
      <c r="BW753" s="48">
        <v>0</v>
      </c>
    </row>
    <row r="754" spans="1:75" x14ac:dyDescent="0.3">
      <c r="A754" s="45" t="s">
        <v>586</v>
      </c>
      <c r="B754" s="45" t="s">
        <v>902</v>
      </c>
      <c r="C754" s="45" t="s">
        <v>1160</v>
      </c>
      <c r="D754" s="45" t="s">
        <v>142</v>
      </c>
      <c r="E754" s="45" t="s">
        <v>2</v>
      </c>
      <c r="F754" s="51"/>
      <c r="O754" s="48">
        <v>0</v>
      </c>
      <c r="Y754" s="48">
        <v>0</v>
      </c>
      <c r="AI754" s="48">
        <v>0</v>
      </c>
      <c r="AS754" s="48">
        <v>0</v>
      </c>
      <c r="BC754" s="48">
        <v>0</v>
      </c>
      <c r="BM754" s="48">
        <v>0</v>
      </c>
      <c r="BW754" s="48">
        <v>0</v>
      </c>
    </row>
    <row r="755" spans="1:75" x14ac:dyDescent="0.3">
      <c r="A755" s="45" t="s">
        <v>1385</v>
      </c>
      <c r="B755" s="45" t="s">
        <v>1809</v>
      </c>
      <c r="C755" s="45" t="s">
        <v>2082</v>
      </c>
      <c r="D755" s="45" t="s">
        <v>145</v>
      </c>
      <c r="E755" s="45" t="s">
        <v>1</v>
      </c>
      <c r="F755" s="51"/>
      <c r="O755" s="48">
        <v>0</v>
      </c>
      <c r="Y755" s="48">
        <v>0</v>
      </c>
      <c r="AI755" s="48">
        <v>0</v>
      </c>
      <c r="AS755" s="48">
        <v>0</v>
      </c>
      <c r="BC755" s="48">
        <v>0</v>
      </c>
      <c r="BM755" s="48">
        <v>0</v>
      </c>
      <c r="BW755" s="48">
        <v>0</v>
      </c>
    </row>
    <row r="756" spans="1:75" x14ac:dyDescent="0.3">
      <c r="A756" s="45" t="s">
        <v>2640</v>
      </c>
      <c r="B756" s="45" t="s">
        <v>2566</v>
      </c>
      <c r="C756" s="45" t="s">
        <v>1142</v>
      </c>
      <c r="D756" s="45" t="s">
        <v>144</v>
      </c>
      <c r="E756" s="45" t="s">
        <v>2</v>
      </c>
      <c r="F756" s="51"/>
      <c r="O756" s="48">
        <v>32403.51</v>
      </c>
      <c r="Y756" s="48">
        <v>0</v>
      </c>
      <c r="AI756" s="48">
        <v>0</v>
      </c>
      <c r="AS756" s="48">
        <v>0</v>
      </c>
      <c r="BC756" s="48">
        <v>0</v>
      </c>
      <c r="BM756" s="48">
        <v>0</v>
      </c>
      <c r="BW756" s="48">
        <v>0</v>
      </c>
    </row>
    <row r="757" spans="1:75" x14ac:dyDescent="0.3">
      <c r="A757" s="45" t="s">
        <v>588</v>
      </c>
      <c r="B757" s="45" t="s">
        <v>3001</v>
      </c>
      <c r="C757" s="45" t="s">
        <v>1161</v>
      </c>
      <c r="D757" s="45" t="s">
        <v>148</v>
      </c>
      <c r="E757" s="45" t="s">
        <v>2</v>
      </c>
      <c r="F757" s="51"/>
      <c r="O757" s="48">
        <v>0</v>
      </c>
      <c r="Y757" s="48">
        <v>0</v>
      </c>
      <c r="AI757" s="48">
        <v>0</v>
      </c>
      <c r="AS757" s="48">
        <v>0</v>
      </c>
      <c r="BC757" s="48">
        <v>0</v>
      </c>
      <c r="BM757" s="48">
        <v>0</v>
      </c>
      <c r="BW757" s="48">
        <v>0</v>
      </c>
    </row>
    <row r="758" spans="1:75" x14ac:dyDescent="0.3">
      <c r="A758" s="45" t="s">
        <v>1386</v>
      </c>
      <c r="B758" s="45" t="s">
        <v>1810</v>
      </c>
      <c r="C758" s="45" t="s">
        <v>1260</v>
      </c>
      <c r="D758" s="45" t="s">
        <v>146</v>
      </c>
      <c r="E758" s="45" t="s">
        <v>1</v>
      </c>
      <c r="F758" s="51"/>
      <c r="O758" s="48">
        <v>78919.850000000006</v>
      </c>
      <c r="Y758" s="48">
        <v>262462.51</v>
      </c>
      <c r="AI758" s="48">
        <v>77299.899999999994</v>
      </c>
      <c r="AS758" s="48">
        <v>478210.11</v>
      </c>
      <c r="BC758" s="48">
        <v>806104.88</v>
      </c>
      <c r="BM758" s="48">
        <v>-11493.2</v>
      </c>
      <c r="BW758" s="48">
        <v>73560.929999999993</v>
      </c>
    </row>
    <row r="759" spans="1:75" x14ac:dyDescent="0.3">
      <c r="A759" s="45" t="s">
        <v>1386</v>
      </c>
      <c r="B759" s="45" t="s">
        <v>1810</v>
      </c>
      <c r="C759" s="45" t="s">
        <v>2402</v>
      </c>
      <c r="D759" s="45" t="s">
        <v>388</v>
      </c>
      <c r="E759" s="45" t="s">
        <v>1</v>
      </c>
      <c r="F759" s="51"/>
      <c r="O759" s="48">
        <v>0</v>
      </c>
      <c r="Y759" s="48">
        <v>0</v>
      </c>
      <c r="AI759" s="48">
        <v>0</v>
      </c>
      <c r="AS759" s="48">
        <v>0</v>
      </c>
      <c r="BC759" s="48">
        <v>695634.88</v>
      </c>
      <c r="BM759" s="48">
        <v>890.12</v>
      </c>
      <c r="BW759" s="48">
        <v>0</v>
      </c>
    </row>
    <row r="760" spans="1:75" x14ac:dyDescent="0.3">
      <c r="A760" s="45" t="s">
        <v>1386</v>
      </c>
      <c r="B760" s="45" t="s">
        <v>1810</v>
      </c>
      <c r="C760" s="45" t="s">
        <v>2403</v>
      </c>
      <c r="D760" s="45" t="s">
        <v>146</v>
      </c>
      <c r="E760" s="45" t="s">
        <v>1</v>
      </c>
      <c r="F760" s="51"/>
      <c r="O760" s="48">
        <v>0</v>
      </c>
      <c r="Y760" s="48">
        <v>0</v>
      </c>
      <c r="AI760" s="48">
        <v>0</v>
      </c>
      <c r="AS760" s="48">
        <v>0</v>
      </c>
      <c r="BC760" s="48">
        <v>274451.02</v>
      </c>
      <c r="BM760" s="48">
        <v>406723.22</v>
      </c>
      <c r="BW760" s="48">
        <v>1281408.5</v>
      </c>
    </row>
    <row r="761" spans="1:75" x14ac:dyDescent="0.3">
      <c r="A761" s="45" t="s">
        <v>1386</v>
      </c>
      <c r="B761" s="45" t="s">
        <v>1810</v>
      </c>
      <c r="C761" s="45" t="s">
        <v>2404</v>
      </c>
      <c r="D761" s="45" t="s">
        <v>269</v>
      </c>
      <c r="E761" s="45" t="s">
        <v>1</v>
      </c>
      <c r="F761" s="51"/>
      <c r="O761" s="48">
        <v>0</v>
      </c>
      <c r="Y761" s="48">
        <v>0</v>
      </c>
      <c r="AI761" s="48">
        <v>0</v>
      </c>
      <c r="AS761" s="48">
        <v>0</v>
      </c>
      <c r="BC761" s="48">
        <v>0</v>
      </c>
      <c r="BM761" s="48">
        <v>0</v>
      </c>
      <c r="BW761" s="48">
        <v>1027759.35</v>
      </c>
    </row>
    <row r="762" spans="1:75" x14ac:dyDescent="0.3">
      <c r="A762" s="45" t="s">
        <v>1386</v>
      </c>
      <c r="B762" s="45" t="s">
        <v>1811</v>
      </c>
      <c r="C762" s="45" t="s">
        <v>145</v>
      </c>
      <c r="D762" s="45" t="s">
        <v>145</v>
      </c>
      <c r="E762" s="45" t="s">
        <v>1</v>
      </c>
      <c r="F762" s="51"/>
      <c r="O762" s="48">
        <v>0</v>
      </c>
      <c r="Y762" s="48">
        <v>0</v>
      </c>
      <c r="AI762" s="48">
        <v>0</v>
      </c>
      <c r="AS762" s="48">
        <v>0</v>
      </c>
      <c r="BC762" s="48">
        <v>0</v>
      </c>
      <c r="BM762" s="48">
        <v>0</v>
      </c>
      <c r="BW762" s="48">
        <v>0</v>
      </c>
    </row>
    <row r="763" spans="1:75" x14ac:dyDescent="0.3">
      <c r="A763" s="45" t="s">
        <v>1386</v>
      </c>
      <c r="B763" s="45" t="s">
        <v>1812</v>
      </c>
      <c r="C763" s="45" t="s">
        <v>2193</v>
      </c>
      <c r="D763" s="45" t="s">
        <v>120</v>
      </c>
      <c r="E763" s="45" t="s">
        <v>2</v>
      </c>
      <c r="F763" s="51"/>
      <c r="O763" s="48">
        <v>0</v>
      </c>
      <c r="Y763" s="48">
        <v>0</v>
      </c>
      <c r="AI763" s="48">
        <v>0</v>
      </c>
      <c r="AS763" s="48">
        <v>0</v>
      </c>
      <c r="BC763" s="48">
        <v>0</v>
      </c>
      <c r="BM763" s="48">
        <v>0</v>
      </c>
      <c r="BW763" s="48">
        <v>0</v>
      </c>
    </row>
    <row r="764" spans="1:75" x14ac:dyDescent="0.3">
      <c r="A764" s="45" t="s">
        <v>1386</v>
      </c>
      <c r="B764" s="45" t="s">
        <v>1810</v>
      </c>
      <c r="C764" s="45" t="s">
        <v>2194</v>
      </c>
      <c r="D764" s="45" t="s">
        <v>146</v>
      </c>
      <c r="E764" s="45" t="s">
        <v>4</v>
      </c>
      <c r="F764" s="51"/>
      <c r="O764" s="48">
        <v>0</v>
      </c>
      <c r="Y764" s="48">
        <v>0</v>
      </c>
      <c r="AI764" s="48">
        <v>0</v>
      </c>
      <c r="AS764" s="48">
        <v>9027.7800000000007</v>
      </c>
      <c r="BC764" s="48">
        <v>783125.26</v>
      </c>
      <c r="BM764" s="48">
        <v>11970893.369999999</v>
      </c>
      <c r="BW764" s="48">
        <v>17322659.780000001</v>
      </c>
    </row>
    <row r="765" spans="1:75" ht="15" customHeight="1" x14ac:dyDescent="0.3">
      <c r="A765" s="45" t="s">
        <v>2949</v>
      </c>
      <c r="B765" s="45" t="s">
        <v>3002</v>
      </c>
      <c r="C765" s="45" t="s">
        <v>1147</v>
      </c>
      <c r="D765" s="45" t="s">
        <v>146</v>
      </c>
      <c r="E765" s="45" t="s">
        <v>2</v>
      </c>
      <c r="F765" s="51"/>
      <c r="O765" s="48">
        <v>0</v>
      </c>
      <c r="Y765" s="48">
        <v>0</v>
      </c>
      <c r="AI765" s="48">
        <v>0</v>
      </c>
      <c r="AS765" s="48">
        <v>0</v>
      </c>
      <c r="BC765" s="48">
        <v>0</v>
      </c>
      <c r="BM765" s="48">
        <v>0</v>
      </c>
      <c r="BW765" s="48">
        <v>0</v>
      </c>
    </row>
    <row r="766" spans="1:75" x14ac:dyDescent="0.3">
      <c r="A766" s="45" t="s">
        <v>2949</v>
      </c>
      <c r="B766" s="45" t="s">
        <v>908</v>
      </c>
      <c r="C766" s="45" t="s">
        <v>1090</v>
      </c>
      <c r="D766" s="45" t="s">
        <v>146</v>
      </c>
      <c r="E766" s="45" t="s">
        <v>2</v>
      </c>
      <c r="F766" s="51"/>
      <c r="O766" s="48">
        <v>0</v>
      </c>
      <c r="Y766" s="48">
        <v>0</v>
      </c>
      <c r="AI766" s="48">
        <v>0</v>
      </c>
      <c r="AS766" s="48">
        <v>0</v>
      </c>
      <c r="BC766" s="48">
        <v>0</v>
      </c>
      <c r="BM766" s="48">
        <v>0</v>
      </c>
      <c r="BW766" s="48">
        <v>0</v>
      </c>
    </row>
    <row r="767" spans="1:75" x14ac:dyDescent="0.3">
      <c r="A767" s="45" t="s">
        <v>2949</v>
      </c>
      <c r="B767" s="45" t="s">
        <v>909</v>
      </c>
      <c r="C767" s="45" t="s">
        <v>1090</v>
      </c>
      <c r="D767" s="45" t="s">
        <v>147</v>
      </c>
      <c r="E767" s="45" t="s">
        <v>2</v>
      </c>
      <c r="F767" s="51"/>
      <c r="O767" s="48">
        <v>0</v>
      </c>
      <c r="Y767" s="48">
        <v>0</v>
      </c>
      <c r="AI767" s="48">
        <v>0</v>
      </c>
      <c r="AS767" s="48">
        <v>0</v>
      </c>
      <c r="BC767" s="48">
        <v>0</v>
      </c>
      <c r="BM767" s="48">
        <v>0</v>
      </c>
      <c r="BW767" s="48">
        <v>0</v>
      </c>
    </row>
    <row r="768" spans="1:75" x14ac:dyDescent="0.3">
      <c r="A768" s="45" t="s">
        <v>2642</v>
      </c>
      <c r="B768" s="45" t="s">
        <v>2780</v>
      </c>
      <c r="C768" s="45" t="s">
        <v>2610</v>
      </c>
      <c r="D768" s="45" t="s">
        <v>127</v>
      </c>
      <c r="E768" s="45" t="s">
        <v>1</v>
      </c>
      <c r="F768" s="51"/>
      <c r="O768" s="48">
        <v>0</v>
      </c>
      <c r="Y768" s="48">
        <v>0</v>
      </c>
      <c r="AI768" s="48">
        <v>0</v>
      </c>
      <c r="AS768" s="48">
        <v>0</v>
      </c>
      <c r="BC768" s="48">
        <v>0</v>
      </c>
      <c r="BM768" s="48">
        <v>0</v>
      </c>
      <c r="BW768" s="48">
        <v>0</v>
      </c>
    </row>
    <row r="769" spans="1:75" x14ac:dyDescent="0.3">
      <c r="A769" s="45" t="s">
        <v>2642</v>
      </c>
      <c r="B769" s="45" t="s">
        <v>2780</v>
      </c>
      <c r="C769" s="45" t="s">
        <v>2935</v>
      </c>
      <c r="D769" s="45" t="s">
        <v>127</v>
      </c>
      <c r="E769" s="45" t="s">
        <v>1</v>
      </c>
      <c r="F769" s="51"/>
      <c r="O769" s="48">
        <v>0</v>
      </c>
      <c r="Y769" s="48">
        <v>0</v>
      </c>
      <c r="AI769" s="48">
        <v>0</v>
      </c>
      <c r="AS769" s="48">
        <v>0</v>
      </c>
      <c r="BC769" s="48">
        <v>0</v>
      </c>
      <c r="BM769" s="48">
        <v>0</v>
      </c>
      <c r="BW769" s="48">
        <v>0</v>
      </c>
    </row>
    <row r="770" spans="1:75" x14ac:dyDescent="0.3">
      <c r="A770" s="45" t="s">
        <v>569</v>
      </c>
      <c r="B770" s="45" t="s">
        <v>3003</v>
      </c>
      <c r="C770" s="45" t="s">
        <v>3076</v>
      </c>
      <c r="D770" s="45" t="s">
        <v>3077</v>
      </c>
      <c r="E770" s="45" t="s">
        <v>1</v>
      </c>
      <c r="F770" s="51"/>
      <c r="O770" s="48">
        <v>66057.72</v>
      </c>
      <c r="Y770" s="48">
        <v>633073</v>
      </c>
      <c r="AI770" s="48">
        <v>575677.81000000006</v>
      </c>
      <c r="AS770" s="48">
        <v>1007.02</v>
      </c>
      <c r="BC770" s="48">
        <v>0</v>
      </c>
      <c r="BM770" s="48">
        <v>697576.09</v>
      </c>
      <c r="BW770" s="48">
        <v>-3807.51</v>
      </c>
    </row>
    <row r="771" spans="1:75" x14ac:dyDescent="0.3">
      <c r="A771" s="45" t="s">
        <v>569</v>
      </c>
      <c r="B771" s="45" t="s">
        <v>3004</v>
      </c>
      <c r="C771" s="45" t="s">
        <v>1240</v>
      </c>
      <c r="D771" s="45" t="s">
        <v>127</v>
      </c>
      <c r="E771" s="45" t="s">
        <v>1</v>
      </c>
      <c r="F771" s="51"/>
      <c r="O771" s="48">
        <v>0</v>
      </c>
      <c r="Y771" s="48">
        <v>0</v>
      </c>
      <c r="AI771" s="48">
        <v>0</v>
      </c>
      <c r="AS771" s="48">
        <v>0</v>
      </c>
      <c r="BC771" s="48">
        <v>0</v>
      </c>
      <c r="BM771" s="48">
        <v>0</v>
      </c>
      <c r="BW771" s="48">
        <v>-1200000</v>
      </c>
    </row>
    <row r="772" spans="1:75" x14ac:dyDescent="0.3">
      <c r="A772" s="45" t="s">
        <v>569</v>
      </c>
      <c r="B772" s="45" t="s">
        <v>3004</v>
      </c>
      <c r="C772" s="45" t="s">
        <v>3078</v>
      </c>
      <c r="D772" s="45" t="s">
        <v>127</v>
      </c>
      <c r="E772" s="45" t="s">
        <v>2</v>
      </c>
      <c r="F772" s="51"/>
      <c r="O772" s="48">
        <v>0</v>
      </c>
      <c r="Y772" s="48">
        <v>0</v>
      </c>
      <c r="AI772" s="48">
        <v>0</v>
      </c>
      <c r="AS772" s="48">
        <v>0</v>
      </c>
      <c r="BC772" s="48">
        <v>0</v>
      </c>
      <c r="BM772" s="48">
        <v>0</v>
      </c>
      <c r="BW772" s="48">
        <v>1200000</v>
      </c>
    </row>
    <row r="773" spans="1:75" x14ac:dyDescent="0.3">
      <c r="A773" s="45" t="s">
        <v>569</v>
      </c>
      <c r="B773" s="45" t="s">
        <v>3005</v>
      </c>
      <c r="C773" s="45" t="s">
        <v>2612</v>
      </c>
      <c r="D773" s="45" t="s">
        <v>284</v>
      </c>
      <c r="E773" s="45" t="s">
        <v>4</v>
      </c>
      <c r="F773" s="51"/>
      <c r="O773" s="48">
        <v>363041.95</v>
      </c>
      <c r="Y773" s="48">
        <v>16349.02</v>
      </c>
      <c r="AI773" s="48">
        <v>858.16</v>
      </c>
      <c r="AS773" s="48">
        <v>0</v>
      </c>
      <c r="BC773" s="48">
        <v>0</v>
      </c>
      <c r="BM773" s="48">
        <v>0</v>
      </c>
      <c r="BW773" s="48">
        <v>0</v>
      </c>
    </row>
    <row r="774" spans="1:75" ht="15" customHeight="1" x14ac:dyDescent="0.3">
      <c r="A774" s="45" t="s">
        <v>593</v>
      </c>
      <c r="B774" s="45" t="s">
        <v>912</v>
      </c>
      <c r="C774" s="45" t="s">
        <v>1090</v>
      </c>
      <c r="D774" s="45" t="s">
        <v>148</v>
      </c>
      <c r="E774" s="45" t="s">
        <v>2</v>
      </c>
      <c r="F774" s="51"/>
      <c r="O774" s="48">
        <v>0</v>
      </c>
      <c r="Y774" s="48">
        <v>0</v>
      </c>
      <c r="AI774" s="48">
        <v>0</v>
      </c>
      <c r="AS774" s="48">
        <v>0</v>
      </c>
      <c r="BC774" s="48">
        <v>0</v>
      </c>
      <c r="BM774" s="48">
        <v>0</v>
      </c>
      <c r="BW774" s="48">
        <v>0</v>
      </c>
    </row>
    <row r="775" spans="1:75" x14ac:dyDescent="0.3">
      <c r="A775" s="45" t="s">
        <v>593</v>
      </c>
      <c r="B775" s="45" t="s">
        <v>2568</v>
      </c>
      <c r="C775" s="45" t="s">
        <v>2611</v>
      </c>
      <c r="D775" s="45" t="s">
        <v>149</v>
      </c>
      <c r="E775" s="45" t="s">
        <v>4</v>
      </c>
      <c r="F775" s="51"/>
      <c r="O775" s="48">
        <v>9790.26</v>
      </c>
      <c r="Y775" s="48">
        <v>209484.34</v>
      </c>
      <c r="AI775" s="48">
        <v>0</v>
      </c>
      <c r="AS775" s="48">
        <v>4676.03</v>
      </c>
      <c r="BC775" s="48">
        <v>0</v>
      </c>
      <c r="BM775" s="48">
        <v>0</v>
      </c>
      <c r="BW775" s="48">
        <v>0</v>
      </c>
    </row>
    <row r="776" spans="1:75" x14ac:dyDescent="0.3">
      <c r="A776" s="45" t="s">
        <v>594</v>
      </c>
      <c r="B776" s="45" t="s">
        <v>913</v>
      </c>
      <c r="C776" s="45" t="s">
        <v>1156</v>
      </c>
      <c r="D776" s="45" t="s">
        <v>149</v>
      </c>
      <c r="E776" s="45" t="s">
        <v>2</v>
      </c>
      <c r="F776" s="51"/>
      <c r="O776" s="48">
        <v>0</v>
      </c>
      <c r="Y776" s="48">
        <v>0</v>
      </c>
      <c r="AI776" s="48">
        <v>0</v>
      </c>
      <c r="AS776" s="48">
        <v>0</v>
      </c>
      <c r="BC776" s="48">
        <v>0</v>
      </c>
      <c r="BM776" s="48">
        <v>0</v>
      </c>
      <c r="BW776" s="48">
        <v>0</v>
      </c>
    </row>
    <row r="777" spans="1:75" x14ac:dyDescent="0.3">
      <c r="A777" s="45" t="s">
        <v>595</v>
      </c>
      <c r="B777" s="45" t="s">
        <v>914</v>
      </c>
      <c r="C777" s="45" t="s">
        <v>1147</v>
      </c>
      <c r="D777" s="45" t="s">
        <v>148</v>
      </c>
      <c r="E777" s="45" t="s">
        <v>2</v>
      </c>
      <c r="F777" s="51"/>
      <c r="O777" s="48">
        <v>0</v>
      </c>
      <c r="Y777" s="48">
        <v>0</v>
      </c>
      <c r="AI777" s="48">
        <v>0</v>
      </c>
      <c r="AS777" s="48">
        <v>0</v>
      </c>
      <c r="BC777" s="48">
        <v>0</v>
      </c>
      <c r="BM777" s="48">
        <v>0</v>
      </c>
      <c r="BW777" s="48">
        <v>0</v>
      </c>
    </row>
    <row r="778" spans="1:75" x14ac:dyDescent="0.3">
      <c r="A778" s="45" t="s">
        <v>1387</v>
      </c>
      <c r="B778" s="45" t="s">
        <v>1813</v>
      </c>
      <c r="C778" s="45" t="s">
        <v>2150</v>
      </c>
      <c r="D778" s="45" t="s">
        <v>145</v>
      </c>
      <c r="E778" s="45" t="s">
        <v>1</v>
      </c>
      <c r="F778" s="51"/>
      <c r="O778" s="48">
        <v>0</v>
      </c>
      <c r="Y778" s="48">
        <v>0</v>
      </c>
      <c r="AI778" s="48">
        <v>0</v>
      </c>
      <c r="AS778" s="48">
        <v>0</v>
      </c>
      <c r="BC778" s="48">
        <v>0</v>
      </c>
      <c r="BM778" s="48">
        <v>0</v>
      </c>
      <c r="BW778" s="48">
        <v>0</v>
      </c>
    </row>
    <row r="779" spans="1:75" x14ac:dyDescent="0.3">
      <c r="A779" s="45" t="s">
        <v>1387</v>
      </c>
      <c r="B779" s="45" t="s">
        <v>1814</v>
      </c>
      <c r="C779" s="45" t="s">
        <v>2082</v>
      </c>
      <c r="D779" s="45" t="s">
        <v>145</v>
      </c>
      <c r="E779" s="45" t="s">
        <v>1</v>
      </c>
      <c r="F779" s="51"/>
      <c r="O779" s="48">
        <v>0</v>
      </c>
      <c r="Y779" s="48">
        <v>0</v>
      </c>
      <c r="AI779" s="48">
        <v>0</v>
      </c>
      <c r="AS779" s="48">
        <v>0</v>
      </c>
      <c r="BC779" s="48">
        <v>0</v>
      </c>
      <c r="BM779" s="48">
        <v>0</v>
      </c>
      <c r="BW779" s="48">
        <v>0</v>
      </c>
    </row>
    <row r="780" spans="1:75" x14ac:dyDescent="0.3">
      <c r="A780" s="45" t="s">
        <v>1387</v>
      </c>
      <c r="B780" s="45" t="s">
        <v>1815</v>
      </c>
      <c r="C780" s="45" t="s">
        <v>2082</v>
      </c>
      <c r="D780" s="45" t="s">
        <v>145</v>
      </c>
      <c r="E780" s="45" t="s">
        <v>1</v>
      </c>
      <c r="F780" s="51"/>
      <c r="O780" s="48">
        <v>0</v>
      </c>
      <c r="Y780" s="48">
        <v>0</v>
      </c>
      <c r="AI780" s="48">
        <v>0</v>
      </c>
      <c r="AS780" s="48">
        <v>0</v>
      </c>
      <c r="BC780" s="48">
        <v>0</v>
      </c>
      <c r="BM780" s="48">
        <v>0</v>
      </c>
      <c r="BW780" s="48">
        <v>0</v>
      </c>
    </row>
    <row r="781" spans="1:75" x14ac:dyDescent="0.3">
      <c r="A781" s="45" t="s">
        <v>1387</v>
      </c>
      <c r="B781" s="45" t="s">
        <v>1816</v>
      </c>
      <c r="C781" s="45" t="s">
        <v>2195</v>
      </c>
      <c r="D781" s="45" t="s">
        <v>149</v>
      </c>
      <c r="E781" s="45" t="s">
        <v>3</v>
      </c>
      <c r="F781" s="51"/>
      <c r="O781" s="48">
        <v>0</v>
      </c>
      <c r="Y781" s="48">
        <v>0</v>
      </c>
      <c r="AI781" s="48">
        <v>0</v>
      </c>
      <c r="AS781" s="48">
        <v>42794.47</v>
      </c>
      <c r="BC781" s="48">
        <v>161069.44</v>
      </c>
      <c r="BM781" s="48">
        <v>0</v>
      </c>
      <c r="BW781" s="48">
        <v>58934.84</v>
      </c>
    </row>
    <row r="782" spans="1:75" x14ac:dyDescent="0.3">
      <c r="A782" s="45" t="s">
        <v>1387</v>
      </c>
      <c r="B782" s="45" t="s">
        <v>1817</v>
      </c>
      <c r="C782" s="45" t="s">
        <v>2146</v>
      </c>
      <c r="D782" s="45" t="s">
        <v>389</v>
      </c>
      <c r="E782" s="45" t="s">
        <v>3</v>
      </c>
      <c r="F782" s="51"/>
      <c r="O782" s="48">
        <v>0</v>
      </c>
      <c r="Y782" s="48">
        <v>0</v>
      </c>
      <c r="AI782" s="48">
        <v>0</v>
      </c>
      <c r="AS782" s="48">
        <v>0</v>
      </c>
      <c r="BC782" s="48">
        <v>0</v>
      </c>
      <c r="BM782" s="48">
        <v>12452.5</v>
      </c>
      <c r="BW782" s="48">
        <v>598304.87</v>
      </c>
    </row>
    <row r="783" spans="1:75" x14ac:dyDescent="0.3">
      <c r="A783" s="45" t="s">
        <v>1387</v>
      </c>
      <c r="B783" s="45" t="s">
        <v>1818</v>
      </c>
      <c r="C783" s="45" t="s">
        <v>2196</v>
      </c>
      <c r="D783" s="45" t="s">
        <v>149</v>
      </c>
      <c r="E783" s="45" t="s">
        <v>3</v>
      </c>
      <c r="F783" s="51"/>
      <c r="O783" s="48">
        <v>0</v>
      </c>
      <c r="Y783" s="48">
        <v>0</v>
      </c>
      <c r="AI783" s="48">
        <v>0</v>
      </c>
      <c r="AS783" s="48">
        <v>0</v>
      </c>
      <c r="BC783" s="48">
        <v>0</v>
      </c>
      <c r="BM783" s="48">
        <v>0</v>
      </c>
      <c r="BW783" s="48">
        <v>0</v>
      </c>
    </row>
    <row r="784" spans="1:75" x14ac:dyDescent="0.3">
      <c r="A784" s="45" t="s">
        <v>1387</v>
      </c>
      <c r="B784" s="45" t="s">
        <v>1819</v>
      </c>
      <c r="C784" s="45" t="s">
        <v>2197</v>
      </c>
      <c r="D784" s="45" t="s">
        <v>149</v>
      </c>
      <c r="E784" s="45" t="s">
        <v>2</v>
      </c>
      <c r="F784" s="51"/>
      <c r="O784" s="48">
        <v>3810.56</v>
      </c>
      <c r="Y784" s="48">
        <v>3811</v>
      </c>
      <c r="AI784" s="48">
        <v>0</v>
      </c>
      <c r="AS784" s="48">
        <v>664237.84</v>
      </c>
      <c r="BC784" s="48">
        <v>274358.64</v>
      </c>
      <c r="BM784" s="48">
        <v>235616.91</v>
      </c>
      <c r="BW784" s="48">
        <v>0</v>
      </c>
    </row>
    <row r="785" spans="1:75" x14ac:dyDescent="0.3">
      <c r="A785" s="45" t="s">
        <v>1387</v>
      </c>
      <c r="B785" s="45" t="s">
        <v>1820</v>
      </c>
      <c r="C785" s="45" t="s">
        <v>2198</v>
      </c>
      <c r="D785" s="45" t="s">
        <v>55</v>
      </c>
      <c r="E785" s="45" t="s">
        <v>2</v>
      </c>
      <c r="F785" s="51"/>
      <c r="O785" s="48">
        <v>0</v>
      </c>
      <c r="Y785" s="48">
        <v>0</v>
      </c>
      <c r="AI785" s="48">
        <v>0</v>
      </c>
      <c r="AS785" s="48">
        <v>65049.08</v>
      </c>
      <c r="BC785" s="48">
        <v>437302.54</v>
      </c>
      <c r="BM785" s="48">
        <v>0</v>
      </c>
      <c r="BW785" s="48">
        <v>0</v>
      </c>
    </row>
    <row r="786" spans="1:75" x14ac:dyDescent="0.3">
      <c r="A786" s="45" t="s">
        <v>1387</v>
      </c>
      <c r="B786" s="45" t="s">
        <v>1821</v>
      </c>
      <c r="C786" s="45" t="s">
        <v>2193</v>
      </c>
      <c r="D786" s="45" t="s">
        <v>149</v>
      </c>
      <c r="E786" s="45" t="s">
        <v>2</v>
      </c>
      <c r="F786" s="51"/>
      <c r="O786" s="48">
        <v>0</v>
      </c>
      <c r="Y786" s="48">
        <v>0</v>
      </c>
      <c r="AI786" s="48">
        <v>0</v>
      </c>
      <c r="AS786" s="48">
        <v>0</v>
      </c>
      <c r="BC786" s="48">
        <v>0</v>
      </c>
      <c r="BM786" s="48">
        <v>0</v>
      </c>
      <c r="BW786" s="48">
        <v>0</v>
      </c>
    </row>
    <row r="787" spans="1:75" x14ac:dyDescent="0.3">
      <c r="A787" s="45" t="s">
        <v>2641</v>
      </c>
      <c r="B787" s="45" t="s">
        <v>910</v>
      </c>
      <c r="C787" s="45" t="s">
        <v>1163</v>
      </c>
      <c r="D787" s="45" t="s">
        <v>146</v>
      </c>
      <c r="E787" s="45" t="s">
        <v>2</v>
      </c>
      <c r="F787" s="51"/>
      <c r="O787" s="48">
        <v>0</v>
      </c>
      <c r="Y787" s="48">
        <v>0</v>
      </c>
      <c r="AI787" s="48">
        <v>0</v>
      </c>
      <c r="AS787" s="48">
        <v>0</v>
      </c>
      <c r="BC787" s="48">
        <v>0</v>
      </c>
      <c r="BM787" s="48">
        <v>0</v>
      </c>
      <c r="BW787" s="48">
        <v>0</v>
      </c>
    </row>
    <row r="788" spans="1:75" x14ac:dyDescent="0.3">
      <c r="A788" s="45" t="s">
        <v>596</v>
      </c>
      <c r="B788" s="45" t="s">
        <v>915</v>
      </c>
      <c r="C788" s="45" t="s">
        <v>1111</v>
      </c>
      <c r="D788" s="45" t="s">
        <v>150</v>
      </c>
      <c r="E788" s="45" t="s">
        <v>2</v>
      </c>
      <c r="F788" s="51"/>
      <c r="O788" s="48">
        <v>0</v>
      </c>
      <c r="Y788" s="48">
        <v>149.35</v>
      </c>
      <c r="AI788" s="48">
        <v>-0.68</v>
      </c>
      <c r="AS788" s="48">
        <v>0</v>
      </c>
      <c r="BC788" s="48">
        <v>0</v>
      </c>
      <c r="BM788" s="48">
        <v>0</v>
      </c>
      <c r="BW788" s="48">
        <v>0</v>
      </c>
    </row>
    <row r="789" spans="1:75" x14ac:dyDescent="0.3">
      <c r="A789" s="45" t="s">
        <v>1388</v>
      </c>
      <c r="B789" s="45" t="s">
        <v>1822</v>
      </c>
      <c r="C789" s="45" t="s">
        <v>2156</v>
      </c>
      <c r="D789" s="45" t="s">
        <v>365</v>
      </c>
      <c r="E789" s="45" t="s">
        <v>2</v>
      </c>
      <c r="F789" s="51"/>
      <c r="O789" s="48">
        <v>0</v>
      </c>
      <c r="Y789" s="48">
        <v>0</v>
      </c>
      <c r="AI789" s="48">
        <v>0</v>
      </c>
      <c r="AS789" s="48">
        <v>0</v>
      </c>
      <c r="BC789" s="48">
        <v>0</v>
      </c>
      <c r="BM789" s="48">
        <v>330310.3</v>
      </c>
      <c r="BW789" s="48">
        <v>158436.07999999999</v>
      </c>
    </row>
    <row r="790" spans="1:75" x14ac:dyDescent="0.3">
      <c r="A790" s="45" t="s">
        <v>1388</v>
      </c>
      <c r="B790" s="45" t="s">
        <v>1823</v>
      </c>
      <c r="C790" s="45" t="s">
        <v>2156</v>
      </c>
      <c r="D790" s="45" t="s">
        <v>175</v>
      </c>
      <c r="E790" s="45" t="s">
        <v>2</v>
      </c>
      <c r="F790" s="51"/>
      <c r="O790" s="48">
        <v>0</v>
      </c>
      <c r="Y790" s="48">
        <v>25749.3</v>
      </c>
      <c r="AI790" s="48">
        <v>-95.68</v>
      </c>
      <c r="AS790" s="48">
        <v>0</v>
      </c>
      <c r="BC790" s="48">
        <v>0</v>
      </c>
      <c r="BM790" s="48">
        <v>4058.24</v>
      </c>
      <c r="BW790" s="48">
        <v>0</v>
      </c>
    </row>
    <row r="791" spans="1:75" x14ac:dyDescent="0.3">
      <c r="A791" s="45" t="s">
        <v>1388</v>
      </c>
      <c r="B791" s="45" t="s">
        <v>1824</v>
      </c>
      <c r="C791" s="45" t="s">
        <v>2157</v>
      </c>
      <c r="D791" s="45" t="s">
        <v>365</v>
      </c>
      <c r="E791" s="45" t="s">
        <v>2</v>
      </c>
      <c r="F791" s="51"/>
      <c r="O791" s="48">
        <v>0</v>
      </c>
      <c r="Y791" s="48">
        <v>0</v>
      </c>
      <c r="AI791" s="48">
        <v>0</v>
      </c>
      <c r="AS791" s="48">
        <v>0</v>
      </c>
      <c r="BC791" s="48">
        <v>0</v>
      </c>
      <c r="BM791" s="48">
        <v>0</v>
      </c>
      <c r="BW791" s="48">
        <v>967035.34</v>
      </c>
    </row>
    <row r="792" spans="1:75" x14ac:dyDescent="0.3">
      <c r="A792" s="45" t="s">
        <v>617</v>
      </c>
      <c r="B792" s="45" t="s">
        <v>950</v>
      </c>
      <c r="C792" s="45" t="s">
        <v>1172</v>
      </c>
      <c r="D792" s="45" t="s">
        <v>170</v>
      </c>
      <c r="E792" s="45" t="s">
        <v>2</v>
      </c>
      <c r="F792" s="51"/>
      <c r="O792" s="48">
        <v>0</v>
      </c>
      <c r="Y792" s="48">
        <v>0</v>
      </c>
      <c r="AI792" s="48">
        <v>0</v>
      </c>
      <c r="AS792" s="48">
        <v>0</v>
      </c>
      <c r="BC792" s="48">
        <v>0</v>
      </c>
      <c r="BM792" s="48">
        <v>0</v>
      </c>
      <c r="BW792" s="48">
        <v>0</v>
      </c>
    </row>
    <row r="793" spans="1:75" x14ac:dyDescent="0.3">
      <c r="A793" s="45" t="s">
        <v>597</v>
      </c>
      <c r="B793" s="45" t="s">
        <v>916</v>
      </c>
      <c r="C793" s="45" t="s">
        <v>1165</v>
      </c>
      <c r="D793" s="45" t="s">
        <v>151</v>
      </c>
      <c r="E793" s="45" t="s">
        <v>3</v>
      </c>
      <c r="F793" s="51"/>
      <c r="O793" s="48">
        <v>0</v>
      </c>
      <c r="Y793" s="48">
        <v>0</v>
      </c>
      <c r="AI793" s="48">
        <v>0</v>
      </c>
      <c r="AS793" s="48">
        <v>0</v>
      </c>
      <c r="BC793" s="48">
        <v>0</v>
      </c>
      <c r="BM793" s="48">
        <v>0</v>
      </c>
      <c r="BW793" s="48">
        <v>0</v>
      </c>
    </row>
    <row r="794" spans="1:75" x14ac:dyDescent="0.3">
      <c r="A794" s="45" t="s">
        <v>597</v>
      </c>
      <c r="B794" s="45" t="s">
        <v>916</v>
      </c>
      <c r="C794" s="45" t="s">
        <v>1111</v>
      </c>
      <c r="D794" s="45" t="s">
        <v>151</v>
      </c>
      <c r="E794" s="45" t="s">
        <v>3</v>
      </c>
      <c r="F794" s="51"/>
      <c r="O794" s="48">
        <v>239262.47</v>
      </c>
      <c r="Y794" s="48">
        <v>13653.64</v>
      </c>
      <c r="AI794" s="48">
        <v>87974.57</v>
      </c>
      <c r="AS794" s="48">
        <v>120433.54</v>
      </c>
      <c r="BC794" s="48">
        <v>0</v>
      </c>
      <c r="BM794" s="48">
        <v>0</v>
      </c>
      <c r="BW794" s="48">
        <v>0</v>
      </c>
    </row>
    <row r="795" spans="1:75" x14ac:dyDescent="0.3">
      <c r="A795" s="45" t="s">
        <v>2644</v>
      </c>
      <c r="B795" s="45" t="s">
        <v>917</v>
      </c>
      <c r="C795" s="45" t="s">
        <v>1166</v>
      </c>
      <c r="D795" s="45" t="s">
        <v>152</v>
      </c>
      <c r="E795" s="45" t="s">
        <v>2</v>
      </c>
      <c r="F795" s="51"/>
      <c r="O795" s="48">
        <v>0</v>
      </c>
      <c r="Y795" s="48">
        <v>728093.12</v>
      </c>
      <c r="AI795" s="48">
        <v>0</v>
      </c>
      <c r="AS795" s="48">
        <v>0</v>
      </c>
      <c r="BC795" s="48">
        <v>0</v>
      </c>
      <c r="BM795" s="48">
        <v>0</v>
      </c>
      <c r="BW795" s="48">
        <v>0</v>
      </c>
    </row>
    <row r="796" spans="1:75" x14ac:dyDescent="0.3">
      <c r="A796" s="45" t="s">
        <v>2645</v>
      </c>
      <c r="B796" s="45" t="s">
        <v>2884</v>
      </c>
      <c r="C796" s="45" t="s">
        <v>1167</v>
      </c>
      <c r="D796" s="45" t="s">
        <v>170</v>
      </c>
      <c r="E796" s="45" t="s">
        <v>2</v>
      </c>
      <c r="F796" s="51"/>
      <c r="O796" s="48">
        <v>0</v>
      </c>
      <c r="Y796" s="48">
        <v>0</v>
      </c>
      <c r="AI796" s="48">
        <v>0</v>
      </c>
      <c r="AS796" s="48">
        <v>190257.31</v>
      </c>
      <c r="BC796" s="48">
        <v>27577.09</v>
      </c>
      <c r="BM796" s="48">
        <v>19517.02</v>
      </c>
      <c r="BW796" s="48">
        <v>0</v>
      </c>
    </row>
    <row r="797" spans="1:75" x14ac:dyDescent="0.3">
      <c r="A797" s="45" t="s">
        <v>2645</v>
      </c>
      <c r="B797" s="45" t="s">
        <v>918</v>
      </c>
      <c r="C797" s="45" t="s">
        <v>1167</v>
      </c>
      <c r="D797" s="45" t="s">
        <v>153</v>
      </c>
      <c r="E797" s="45" t="s">
        <v>2</v>
      </c>
      <c r="F797" s="51"/>
      <c r="O797" s="48">
        <v>0</v>
      </c>
      <c r="Y797" s="48">
        <v>0</v>
      </c>
      <c r="AI797" s="48">
        <v>0</v>
      </c>
      <c r="AS797" s="48">
        <v>0</v>
      </c>
      <c r="BC797" s="48">
        <v>0</v>
      </c>
      <c r="BM797" s="48">
        <v>0</v>
      </c>
      <c r="BW797" s="48">
        <v>0</v>
      </c>
    </row>
    <row r="798" spans="1:75" x14ac:dyDescent="0.3">
      <c r="A798" s="45" t="s">
        <v>1389</v>
      </c>
      <c r="B798" s="45" t="s">
        <v>1825</v>
      </c>
      <c r="C798" s="45" t="s">
        <v>2346</v>
      </c>
      <c r="D798" s="45" t="s">
        <v>155</v>
      </c>
      <c r="E798" s="45" t="s">
        <v>1</v>
      </c>
      <c r="F798" s="51"/>
      <c r="O798" s="48">
        <v>0</v>
      </c>
      <c r="Y798" s="48">
        <v>0</v>
      </c>
      <c r="AI798" s="48">
        <v>0</v>
      </c>
      <c r="AS798" s="48">
        <v>0</v>
      </c>
      <c r="BC798" s="48">
        <v>0</v>
      </c>
      <c r="BM798" s="48">
        <v>0</v>
      </c>
      <c r="BW798" s="48">
        <v>0</v>
      </c>
    </row>
    <row r="799" spans="1:75" x14ac:dyDescent="0.3">
      <c r="A799" s="45" t="s">
        <v>1389</v>
      </c>
      <c r="B799" s="45" t="s">
        <v>1826</v>
      </c>
      <c r="C799" s="45" t="s">
        <v>2405</v>
      </c>
      <c r="D799" s="45" t="s">
        <v>156</v>
      </c>
      <c r="E799" s="45" t="s">
        <v>1</v>
      </c>
      <c r="F799" s="51"/>
      <c r="O799" s="48">
        <v>0</v>
      </c>
      <c r="Y799" s="48">
        <v>0</v>
      </c>
      <c r="AI799" s="48">
        <v>0</v>
      </c>
      <c r="AS799" s="48">
        <v>477670.45</v>
      </c>
      <c r="BC799" s="48">
        <v>491645.13</v>
      </c>
      <c r="BM799" s="48">
        <v>497165.51</v>
      </c>
      <c r="BW799" s="48">
        <v>304805.08</v>
      </c>
    </row>
    <row r="800" spans="1:75" x14ac:dyDescent="0.3">
      <c r="A800" s="45" t="s">
        <v>1389</v>
      </c>
      <c r="B800" s="45" t="s">
        <v>1827</v>
      </c>
      <c r="C800" s="45" t="s">
        <v>2199</v>
      </c>
      <c r="D800" s="45" t="s">
        <v>155</v>
      </c>
      <c r="E800" s="45" t="s">
        <v>3</v>
      </c>
      <c r="F800" s="51"/>
      <c r="O800" s="48">
        <v>0</v>
      </c>
      <c r="Y800" s="48">
        <v>0</v>
      </c>
      <c r="AI800" s="48">
        <v>0</v>
      </c>
      <c r="AS800" s="48">
        <v>0</v>
      </c>
      <c r="BC800" s="48">
        <v>15544.94</v>
      </c>
      <c r="BM800" s="48">
        <v>99670.18</v>
      </c>
      <c r="BW800" s="48">
        <v>2130.36</v>
      </c>
    </row>
    <row r="801" spans="1:75" x14ac:dyDescent="0.3">
      <c r="A801" s="45" t="s">
        <v>1389</v>
      </c>
      <c r="B801" s="45" t="s">
        <v>2572</v>
      </c>
      <c r="C801" s="45" t="s">
        <v>1106</v>
      </c>
      <c r="D801" s="45" t="s">
        <v>156</v>
      </c>
      <c r="E801" s="45" t="s">
        <v>2</v>
      </c>
      <c r="F801" s="51"/>
      <c r="O801" s="48">
        <v>38461.93</v>
      </c>
      <c r="Y801" s="48">
        <v>1005.8</v>
      </c>
      <c r="AI801" s="48">
        <v>0</v>
      </c>
      <c r="AS801" s="48">
        <v>0</v>
      </c>
      <c r="BC801" s="48">
        <v>0</v>
      </c>
      <c r="BM801" s="48">
        <v>0</v>
      </c>
      <c r="BW801" s="48">
        <v>0</v>
      </c>
    </row>
    <row r="802" spans="1:75" x14ac:dyDescent="0.3">
      <c r="A802" s="45" t="s">
        <v>1389</v>
      </c>
      <c r="B802" s="45" t="s">
        <v>1825</v>
      </c>
      <c r="C802" s="45" t="s">
        <v>1168</v>
      </c>
      <c r="D802" s="45" t="s">
        <v>155</v>
      </c>
      <c r="E802" s="45" t="s">
        <v>2</v>
      </c>
      <c r="F802" s="51"/>
      <c r="O802" s="48">
        <v>0</v>
      </c>
      <c r="Y802" s="48">
        <v>0</v>
      </c>
      <c r="AI802" s="48">
        <v>0</v>
      </c>
      <c r="AS802" s="48">
        <v>0</v>
      </c>
      <c r="BC802" s="48">
        <v>0</v>
      </c>
      <c r="BM802" s="48">
        <v>0</v>
      </c>
      <c r="BW802" s="48">
        <v>0</v>
      </c>
    </row>
    <row r="803" spans="1:75" x14ac:dyDescent="0.3">
      <c r="A803" s="45" t="s">
        <v>1389</v>
      </c>
      <c r="B803" s="45" t="s">
        <v>1828</v>
      </c>
      <c r="C803" s="45" t="s">
        <v>2156</v>
      </c>
      <c r="D803" s="45" t="s">
        <v>156</v>
      </c>
      <c r="E803" s="45" t="s">
        <v>2</v>
      </c>
      <c r="F803" s="51"/>
      <c r="O803" s="48">
        <v>0</v>
      </c>
      <c r="Y803" s="48">
        <v>0</v>
      </c>
      <c r="AI803" s="48">
        <v>0</v>
      </c>
      <c r="AS803" s="48">
        <v>0</v>
      </c>
      <c r="BC803" s="48">
        <v>0</v>
      </c>
      <c r="BM803" s="48">
        <v>0</v>
      </c>
      <c r="BW803" s="48">
        <v>0</v>
      </c>
    </row>
    <row r="804" spans="1:75" x14ac:dyDescent="0.3">
      <c r="A804" s="45" t="s">
        <v>1390</v>
      </c>
      <c r="B804" s="45" t="s">
        <v>1829</v>
      </c>
      <c r="C804" s="45" t="s">
        <v>2082</v>
      </c>
      <c r="D804" s="45" t="s">
        <v>145</v>
      </c>
      <c r="E804" s="45" t="s">
        <v>1</v>
      </c>
      <c r="F804" s="51"/>
      <c r="O804" s="48">
        <v>0</v>
      </c>
      <c r="Y804" s="48">
        <v>0</v>
      </c>
      <c r="AI804" s="48">
        <v>0</v>
      </c>
      <c r="AS804" s="48">
        <v>0</v>
      </c>
      <c r="BC804" s="48">
        <v>0</v>
      </c>
      <c r="BM804" s="48">
        <v>0</v>
      </c>
      <c r="BW804" s="48">
        <v>0</v>
      </c>
    </row>
    <row r="805" spans="1:75" x14ac:dyDescent="0.3">
      <c r="A805" s="45" t="s">
        <v>1390</v>
      </c>
      <c r="B805" s="45" t="s">
        <v>1830</v>
      </c>
      <c r="C805" s="45" t="s">
        <v>2082</v>
      </c>
      <c r="D805" s="45" t="s">
        <v>145</v>
      </c>
      <c r="E805" s="45" t="s">
        <v>1</v>
      </c>
      <c r="F805" s="51"/>
      <c r="O805" s="48">
        <v>0</v>
      </c>
      <c r="Y805" s="48">
        <v>0</v>
      </c>
      <c r="AI805" s="48">
        <v>0</v>
      </c>
      <c r="AS805" s="48">
        <v>0</v>
      </c>
      <c r="BC805" s="48">
        <v>0</v>
      </c>
      <c r="BM805" s="48">
        <v>0</v>
      </c>
      <c r="BW805" s="48">
        <v>0</v>
      </c>
    </row>
    <row r="806" spans="1:75" x14ac:dyDescent="0.3">
      <c r="A806" s="45" t="s">
        <v>1390</v>
      </c>
      <c r="B806" s="45" t="s">
        <v>1831</v>
      </c>
      <c r="C806" s="45" t="s">
        <v>2200</v>
      </c>
      <c r="D806" s="45" t="s">
        <v>2201</v>
      </c>
      <c r="E806" s="45" t="s">
        <v>3</v>
      </c>
      <c r="F806" s="51"/>
      <c r="O806" s="48">
        <v>0</v>
      </c>
      <c r="Y806" s="48">
        <v>0</v>
      </c>
      <c r="AI806" s="48">
        <v>0</v>
      </c>
      <c r="AS806" s="48">
        <v>0</v>
      </c>
      <c r="BC806" s="48">
        <v>0</v>
      </c>
      <c r="BM806" s="48">
        <v>0</v>
      </c>
      <c r="BW806" s="48">
        <v>0</v>
      </c>
    </row>
    <row r="807" spans="1:75" x14ac:dyDescent="0.3">
      <c r="A807" s="45" t="s">
        <v>1390</v>
      </c>
      <c r="B807" s="45" t="s">
        <v>1832</v>
      </c>
      <c r="C807" s="45" t="s">
        <v>2202</v>
      </c>
      <c r="D807" s="45" t="s">
        <v>366</v>
      </c>
      <c r="E807" s="45" t="s">
        <v>2</v>
      </c>
      <c r="F807" s="51"/>
      <c r="O807" s="48">
        <v>0</v>
      </c>
      <c r="Y807" s="48">
        <v>0</v>
      </c>
      <c r="AI807" s="48">
        <v>0</v>
      </c>
      <c r="AS807" s="48">
        <v>0</v>
      </c>
      <c r="BC807" s="48">
        <v>22212.42</v>
      </c>
      <c r="BM807" s="48">
        <v>329657.34999999998</v>
      </c>
      <c r="BW807" s="48">
        <v>346682.46</v>
      </c>
    </row>
    <row r="808" spans="1:75" x14ac:dyDescent="0.3">
      <c r="A808" s="45" t="s">
        <v>1300</v>
      </c>
      <c r="B808" s="45" t="s">
        <v>1833</v>
      </c>
      <c r="C808" s="45" t="s">
        <v>2088</v>
      </c>
      <c r="D808" s="45" t="s">
        <v>145</v>
      </c>
      <c r="E808" s="45" t="s">
        <v>1</v>
      </c>
      <c r="F808" s="51"/>
      <c r="O808" s="48">
        <v>0</v>
      </c>
      <c r="Y808" s="48">
        <v>0</v>
      </c>
      <c r="AI808" s="48">
        <v>0</v>
      </c>
      <c r="AS808" s="48">
        <v>0</v>
      </c>
      <c r="BC808" s="48">
        <v>0</v>
      </c>
      <c r="BM808" s="48">
        <v>0</v>
      </c>
      <c r="BW808" s="48">
        <v>0</v>
      </c>
    </row>
    <row r="809" spans="1:75" x14ac:dyDescent="0.3">
      <c r="A809" s="45" t="s">
        <v>1300</v>
      </c>
      <c r="B809" s="45" t="s">
        <v>1834</v>
      </c>
      <c r="C809" s="45" t="s">
        <v>2079</v>
      </c>
      <c r="D809" s="45" t="s">
        <v>145</v>
      </c>
      <c r="E809" s="45" t="s">
        <v>4</v>
      </c>
      <c r="F809" s="51"/>
      <c r="O809" s="48">
        <v>0</v>
      </c>
      <c r="Y809" s="48">
        <v>0</v>
      </c>
      <c r="AI809" s="48">
        <v>0</v>
      </c>
      <c r="AS809" s="48">
        <v>0</v>
      </c>
      <c r="BC809" s="48">
        <v>0</v>
      </c>
      <c r="BM809" s="48">
        <v>0</v>
      </c>
      <c r="BW809" s="48">
        <v>0</v>
      </c>
    </row>
    <row r="810" spans="1:75" x14ac:dyDescent="0.3">
      <c r="A810" s="45" t="s">
        <v>1300</v>
      </c>
      <c r="B810" s="45" t="s">
        <v>1835</v>
      </c>
      <c r="C810" s="45" t="s">
        <v>2406</v>
      </c>
      <c r="D810" s="45" t="s">
        <v>11</v>
      </c>
      <c r="E810" s="45" t="s">
        <v>1</v>
      </c>
      <c r="F810" s="51"/>
      <c r="O810" s="48">
        <v>0</v>
      </c>
      <c r="Y810" s="48">
        <v>0</v>
      </c>
      <c r="AI810" s="48">
        <v>0</v>
      </c>
      <c r="AS810" s="48">
        <v>0</v>
      </c>
      <c r="BC810" s="48">
        <v>263200.49</v>
      </c>
      <c r="BM810" s="48">
        <v>1129175.8799999999</v>
      </c>
      <c r="BW810" s="48">
        <v>80674.78</v>
      </c>
    </row>
    <row r="811" spans="1:75" x14ac:dyDescent="0.3">
      <c r="A811" s="45" t="s">
        <v>1300</v>
      </c>
      <c r="B811" s="45" t="s">
        <v>1836</v>
      </c>
      <c r="C811" s="45" t="s">
        <v>2156</v>
      </c>
      <c r="D811" s="45" t="s">
        <v>364</v>
      </c>
      <c r="E811" s="45" t="s">
        <v>2</v>
      </c>
      <c r="F811" s="51"/>
      <c r="O811" s="48">
        <v>0</v>
      </c>
      <c r="Y811" s="48">
        <v>0</v>
      </c>
      <c r="AI811" s="48">
        <v>0</v>
      </c>
      <c r="AS811" s="48">
        <v>0</v>
      </c>
      <c r="BC811" s="48">
        <v>142287.45000000001</v>
      </c>
      <c r="BM811" s="48">
        <v>0</v>
      </c>
      <c r="BW811" s="48">
        <v>0</v>
      </c>
    </row>
    <row r="812" spans="1:75" x14ac:dyDescent="0.3">
      <c r="A812" s="45" t="s">
        <v>1300</v>
      </c>
      <c r="B812" s="45" t="s">
        <v>1837</v>
      </c>
      <c r="C812" s="45" t="s">
        <v>2108</v>
      </c>
      <c r="D812" s="45" t="s">
        <v>151</v>
      </c>
      <c r="E812" s="45" t="s">
        <v>4</v>
      </c>
      <c r="F812" s="51"/>
      <c r="O812" s="49"/>
      <c r="Y812" s="49"/>
      <c r="AI812" s="49"/>
      <c r="AS812" s="49"/>
      <c r="BC812" s="49"/>
      <c r="BM812" s="49"/>
      <c r="BW812" s="49"/>
    </row>
    <row r="813" spans="1:75" x14ac:dyDescent="0.3">
      <c r="A813" s="45" t="s">
        <v>1300</v>
      </c>
      <c r="B813" s="45" t="s">
        <v>1838</v>
      </c>
      <c r="C813" s="45" t="s">
        <v>2108</v>
      </c>
      <c r="D813" s="45" t="s">
        <v>390</v>
      </c>
      <c r="E813" s="45" t="s">
        <v>4</v>
      </c>
      <c r="F813" s="51"/>
      <c r="O813" s="49"/>
      <c r="Y813" s="49"/>
      <c r="AI813" s="49"/>
      <c r="AS813" s="49"/>
      <c r="BC813" s="49"/>
      <c r="BM813" s="49"/>
      <c r="BW813" s="49"/>
    </row>
    <row r="814" spans="1:75" x14ac:dyDescent="0.3">
      <c r="A814" s="45" t="s">
        <v>1300</v>
      </c>
      <c r="B814" s="45" t="s">
        <v>1839</v>
      </c>
      <c r="C814" s="45" t="s">
        <v>2203</v>
      </c>
      <c r="D814" s="45" t="s">
        <v>390</v>
      </c>
      <c r="E814" s="45" t="s">
        <v>4</v>
      </c>
      <c r="F814" s="51"/>
      <c r="O814" s="48">
        <v>0</v>
      </c>
      <c r="Y814" s="48">
        <v>0</v>
      </c>
      <c r="AI814" s="48">
        <v>0</v>
      </c>
      <c r="AS814" s="48">
        <v>0</v>
      </c>
      <c r="BC814" s="48">
        <v>0</v>
      </c>
      <c r="BM814" s="48">
        <v>0</v>
      </c>
      <c r="BW814" s="48">
        <v>52531.19</v>
      </c>
    </row>
    <row r="815" spans="1:75" x14ac:dyDescent="0.3">
      <c r="A815" s="45" t="s">
        <v>1300</v>
      </c>
      <c r="B815" s="45" t="s">
        <v>1840</v>
      </c>
      <c r="C815" s="45" t="s">
        <v>2109</v>
      </c>
      <c r="D815" s="45" t="s">
        <v>151</v>
      </c>
      <c r="E815" s="45" t="s">
        <v>4</v>
      </c>
      <c r="F815" s="51"/>
      <c r="O815" s="49"/>
      <c r="Y815" s="49"/>
      <c r="AI815" s="49"/>
      <c r="AS815" s="49"/>
      <c r="BC815" s="49"/>
      <c r="BM815" s="49"/>
      <c r="BW815" s="49"/>
    </row>
    <row r="816" spans="1:75" x14ac:dyDescent="0.3">
      <c r="A816" s="45" t="s">
        <v>1391</v>
      </c>
      <c r="B816" s="45" t="s">
        <v>924</v>
      </c>
      <c r="C816" s="45" t="s">
        <v>1245</v>
      </c>
      <c r="D816" s="45" t="s">
        <v>157</v>
      </c>
      <c r="E816" s="45" t="s">
        <v>1</v>
      </c>
      <c r="F816" s="51"/>
      <c r="O816" s="48">
        <v>0</v>
      </c>
      <c r="Y816" s="48">
        <v>0</v>
      </c>
      <c r="AI816" s="48">
        <v>0</v>
      </c>
      <c r="AS816" s="48">
        <v>0</v>
      </c>
      <c r="BC816" s="48">
        <v>0</v>
      </c>
      <c r="BM816" s="48">
        <v>0</v>
      </c>
      <c r="BW816" s="48">
        <v>0</v>
      </c>
    </row>
    <row r="817" spans="1:75" x14ac:dyDescent="0.3">
      <c r="A817" s="45" t="s">
        <v>1391</v>
      </c>
      <c r="B817" s="45" t="s">
        <v>925</v>
      </c>
      <c r="C817" s="45" t="s">
        <v>1245</v>
      </c>
      <c r="D817" s="45" t="s">
        <v>150</v>
      </c>
      <c r="E817" s="45" t="s">
        <v>1</v>
      </c>
      <c r="F817" s="51"/>
      <c r="O817" s="48">
        <v>78358.39</v>
      </c>
      <c r="Y817" s="48">
        <v>48191.42</v>
      </c>
      <c r="AI817" s="48">
        <v>169421.7</v>
      </c>
      <c r="AS817" s="48">
        <v>0</v>
      </c>
      <c r="BC817" s="48">
        <v>0</v>
      </c>
      <c r="BM817" s="48">
        <v>0</v>
      </c>
      <c r="BW817" s="48">
        <v>0</v>
      </c>
    </row>
    <row r="818" spans="1:75" x14ac:dyDescent="0.3">
      <c r="A818" s="45" t="s">
        <v>1391</v>
      </c>
      <c r="B818" s="45" t="s">
        <v>926</v>
      </c>
      <c r="C818" s="45" t="s">
        <v>1246</v>
      </c>
      <c r="D818" s="45" t="s">
        <v>157</v>
      </c>
      <c r="E818" s="45" t="s">
        <v>1</v>
      </c>
      <c r="F818" s="51"/>
      <c r="O818" s="48">
        <v>46125.01</v>
      </c>
      <c r="Y818" s="48">
        <v>0</v>
      </c>
      <c r="AI818" s="48">
        <v>0</v>
      </c>
      <c r="AS818" s="48">
        <v>1007.48</v>
      </c>
      <c r="BC818" s="48">
        <v>0</v>
      </c>
      <c r="BM818" s="48">
        <v>0</v>
      </c>
      <c r="BW818" s="48">
        <v>0</v>
      </c>
    </row>
    <row r="819" spans="1:75" x14ac:dyDescent="0.3">
      <c r="A819" s="45" t="s">
        <v>1391</v>
      </c>
      <c r="B819" s="45" t="s">
        <v>923</v>
      </c>
      <c r="C819" s="45" t="s">
        <v>1246</v>
      </c>
      <c r="D819" s="45" t="s">
        <v>150</v>
      </c>
      <c r="E819" s="45" t="s">
        <v>1</v>
      </c>
      <c r="F819" s="51"/>
      <c r="O819" s="48">
        <v>8958620.9499999993</v>
      </c>
      <c r="Y819" s="48">
        <v>5404396.2999999998</v>
      </c>
      <c r="AI819" s="48">
        <v>1166996.8899999999</v>
      </c>
      <c r="AS819" s="48">
        <v>299336.84000000003</v>
      </c>
      <c r="BC819" s="48">
        <v>426003.57</v>
      </c>
      <c r="BM819" s="48">
        <v>193236.87</v>
      </c>
      <c r="BW819" s="48">
        <v>0.02</v>
      </c>
    </row>
    <row r="820" spans="1:75" x14ac:dyDescent="0.3">
      <c r="A820" s="45" t="s">
        <v>1391</v>
      </c>
      <c r="B820" s="45" t="s">
        <v>1841</v>
      </c>
      <c r="C820" s="45" t="s">
        <v>2095</v>
      </c>
      <c r="D820" s="45" t="s">
        <v>145</v>
      </c>
      <c r="E820" s="45" t="s">
        <v>1</v>
      </c>
      <c r="F820" s="51"/>
      <c r="O820" s="48">
        <v>0</v>
      </c>
      <c r="Y820" s="48">
        <v>0</v>
      </c>
      <c r="AI820" s="48">
        <v>0</v>
      </c>
      <c r="AS820" s="48">
        <v>0</v>
      </c>
      <c r="BC820" s="48">
        <v>0</v>
      </c>
      <c r="BM820" s="48">
        <v>0</v>
      </c>
      <c r="BW820" s="48">
        <v>0</v>
      </c>
    </row>
    <row r="821" spans="1:75" x14ac:dyDescent="0.3">
      <c r="A821" s="45" t="s">
        <v>1391</v>
      </c>
      <c r="B821" s="45" t="s">
        <v>927</v>
      </c>
      <c r="C821" s="45" t="s">
        <v>1230</v>
      </c>
      <c r="D821" s="45" t="s">
        <v>157</v>
      </c>
      <c r="E821" s="45" t="s">
        <v>1</v>
      </c>
      <c r="F821" s="51"/>
      <c r="O821" s="48">
        <v>0</v>
      </c>
      <c r="Y821" s="48">
        <v>10547</v>
      </c>
      <c r="AI821" s="48">
        <v>0</v>
      </c>
      <c r="AS821" s="48">
        <v>0</v>
      </c>
      <c r="BC821" s="48">
        <v>0</v>
      </c>
      <c r="BM821" s="48">
        <v>0</v>
      </c>
      <c r="BW821" s="48">
        <v>0</v>
      </c>
    </row>
    <row r="822" spans="1:75" x14ac:dyDescent="0.3">
      <c r="A822" s="45" t="s">
        <v>1391</v>
      </c>
      <c r="B822" s="45" t="s">
        <v>928</v>
      </c>
      <c r="C822" s="45" t="s">
        <v>1119</v>
      </c>
      <c r="D822" s="45" t="s">
        <v>157</v>
      </c>
      <c r="E822" s="45" t="s">
        <v>2</v>
      </c>
      <c r="F822" s="51"/>
      <c r="O822" s="48">
        <v>0</v>
      </c>
      <c r="Y822" s="48">
        <v>0</v>
      </c>
      <c r="AI822" s="48">
        <v>0</v>
      </c>
      <c r="AS822" s="48">
        <v>0</v>
      </c>
      <c r="BC822" s="48">
        <v>0</v>
      </c>
      <c r="BM822" s="48">
        <v>0</v>
      </c>
      <c r="BW822" s="48">
        <v>0</v>
      </c>
    </row>
    <row r="823" spans="1:75" x14ac:dyDescent="0.3">
      <c r="A823" s="45" t="s">
        <v>1391</v>
      </c>
      <c r="B823" s="45" t="s">
        <v>925</v>
      </c>
      <c r="C823" s="45" t="s">
        <v>1119</v>
      </c>
      <c r="D823" s="45" t="s">
        <v>150</v>
      </c>
      <c r="E823" s="45" t="s">
        <v>2</v>
      </c>
      <c r="F823" s="51"/>
      <c r="O823" s="48">
        <v>0</v>
      </c>
      <c r="Y823" s="48">
        <v>0</v>
      </c>
      <c r="AI823" s="48">
        <v>0</v>
      </c>
      <c r="AS823" s="48">
        <v>0</v>
      </c>
      <c r="BC823" s="48">
        <v>0</v>
      </c>
      <c r="BM823" s="48">
        <v>-167735.97</v>
      </c>
      <c r="BW823" s="48">
        <v>0</v>
      </c>
    </row>
    <row r="824" spans="1:75" x14ac:dyDescent="0.3">
      <c r="A824" s="45" t="s">
        <v>1304</v>
      </c>
      <c r="B824" s="45" t="s">
        <v>1842</v>
      </c>
      <c r="C824" s="45" t="s">
        <v>2079</v>
      </c>
      <c r="D824" s="45" t="s">
        <v>145</v>
      </c>
      <c r="E824" s="45" t="s">
        <v>4</v>
      </c>
      <c r="F824" s="51"/>
      <c r="O824" s="48">
        <v>0</v>
      </c>
      <c r="Y824" s="48">
        <v>0</v>
      </c>
      <c r="AI824" s="48">
        <v>0</v>
      </c>
      <c r="AS824" s="48">
        <v>0</v>
      </c>
      <c r="BC824" s="48">
        <v>0</v>
      </c>
      <c r="BM824" s="48">
        <v>0</v>
      </c>
      <c r="BW824" s="48">
        <v>0</v>
      </c>
    </row>
    <row r="825" spans="1:75" x14ac:dyDescent="0.3">
      <c r="A825" s="45" t="s">
        <v>1304</v>
      </c>
      <c r="B825" s="45" t="s">
        <v>1843</v>
      </c>
      <c r="C825" s="45" t="s">
        <v>2082</v>
      </c>
      <c r="D825" s="45" t="s">
        <v>145</v>
      </c>
      <c r="E825" s="45" t="s">
        <v>1</v>
      </c>
      <c r="F825" s="51"/>
      <c r="O825" s="48">
        <v>0</v>
      </c>
      <c r="Y825" s="48">
        <v>0</v>
      </c>
      <c r="AI825" s="48">
        <v>0</v>
      </c>
      <c r="AS825" s="48">
        <v>0</v>
      </c>
      <c r="BC825" s="48">
        <v>0</v>
      </c>
      <c r="BM825" s="48">
        <v>0</v>
      </c>
      <c r="BW825" s="48">
        <v>0</v>
      </c>
    </row>
    <row r="826" spans="1:75" x14ac:dyDescent="0.3">
      <c r="A826" s="45" t="s">
        <v>1304</v>
      </c>
      <c r="B826" s="45" t="s">
        <v>919</v>
      </c>
      <c r="C826" s="45" t="s">
        <v>1122</v>
      </c>
      <c r="D826" s="45" t="s">
        <v>154</v>
      </c>
      <c r="E826" s="45" t="s">
        <v>2</v>
      </c>
      <c r="F826" s="51"/>
      <c r="O826" s="48">
        <v>39956.199999999997</v>
      </c>
      <c r="Y826" s="48">
        <v>1390578.85</v>
      </c>
      <c r="AI826" s="48">
        <v>0</v>
      </c>
      <c r="AS826" s="48">
        <v>0</v>
      </c>
      <c r="BC826" s="48">
        <v>0</v>
      </c>
      <c r="BM826" s="48">
        <v>0</v>
      </c>
      <c r="BW826" s="48">
        <v>0</v>
      </c>
    </row>
    <row r="827" spans="1:75" x14ac:dyDescent="0.3">
      <c r="A827" s="45" t="s">
        <v>1304</v>
      </c>
      <c r="B827" s="45" t="s">
        <v>1844</v>
      </c>
      <c r="C827" s="45" t="s">
        <v>2108</v>
      </c>
      <c r="D827" s="45" t="s">
        <v>151</v>
      </c>
      <c r="E827" s="45" t="s">
        <v>4</v>
      </c>
      <c r="F827" s="51"/>
      <c r="O827" s="49"/>
      <c r="Y827" s="49"/>
      <c r="AI827" s="49"/>
      <c r="AS827" s="49"/>
      <c r="BC827" s="49"/>
      <c r="BM827" s="49"/>
      <c r="BW827" s="49"/>
    </row>
    <row r="828" spans="1:75" x14ac:dyDescent="0.3">
      <c r="A828" s="45" t="s">
        <v>1304</v>
      </c>
      <c r="B828" s="45" t="s">
        <v>1845</v>
      </c>
      <c r="C828" s="45" t="s">
        <v>2108</v>
      </c>
      <c r="D828" s="45" t="s">
        <v>154</v>
      </c>
      <c r="E828" s="45" t="s">
        <v>4</v>
      </c>
      <c r="F828" s="51"/>
      <c r="O828" s="49"/>
      <c r="Y828" s="49"/>
      <c r="AI828" s="49"/>
      <c r="AS828" s="49"/>
      <c r="BC828" s="49"/>
      <c r="BM828" s="49"/>
      <c r="BW828" s="49"/>
    </row>
    <row r="829" spans="1:75" x14ac:dyDescent="0.3">
      <c r="A829" s="45" t="s">
        <v>1304</v>
      </c>
      <c r="B829" s="45" t="s">
        <v>1846</v>
      </c>
      <c r="C829" s="45" t="s">
        <v>2109</v>
      </c>
      <c r="D829" s="45" t="s">
        <v>151</v>
      </c>
      <c r="E829" s="45" t="s">
        <v>4</v>
      </c>
      <c r="F829" s="51"/>
      <c r="O829" s="49"/>
      <c r="Y829" s="49"/>
      <c r="AI829" s="49"/>
      <c r="AS829" s="49"/>
      <c r="BC829" s="49"/>
      <c r="BM829" s="49"/>
      <c r="BW829" s="49"/>
    </row>
    <row r="830" spans="1:75" x14ac:dyDescent="0.3">
      <c r="A830" s="45" t="s">
        <v>2950</v>
      </c>
      <c r="B830" s="45" t="s">
        <v>3006</v>
      </c>
      <c r="C830" s="45" t="s">
        <v>1076</v>
      </c>
      <c r="D830" s="45" t="s">
        <v>2201</v>
      </c>
      <c r="E830" s="45" t="s">
        <v>2</v>
      </c>
      <c r="F830" s="51"/>
      <c r="O830" s="48">
        <v>2145557.65</v>
      </c>
      <c r="Y830" s="48">
        <v>418580.99</v>
      </c>
      <c r="AI830" s="48">
        <v>0</v>
      </c>
      <c r="AS830" s="48">
        <v>0</v>
      </c>
      <c r="BC830" s="48">
        <v>0</v>
      </c>
      <c r="BM830" s="48">
        <v>0</v>
      </c>
      <c r="BW830" s="48">
        <v>0</v>
      </c>
    </row>
    <row r="831" spans="1:75" x14ac:dyDescent="0.3">
      <c r="A831" s="45" t="s">
        <v>2950</v>
      </c>
      <c r="B831" s="45" t="s">
        <v>930</v>
      </c>
      <c r="C831" s="45" t="s">
        <v>1077</v>
      </c>
      <c r="D831" s="45" t="s">
        <v>9</v>
      </c>
      <c r="E831" s="45" t="s">
        <v>2</v>
      </c>
      <c r="F831" s="51"/>
      <c r="O831" s="48">
        <v>150914.78</v>
      </c>
      <c r="Y831" s="48">
        <v>90368.11</v>
      </c>
      <c r="AI831" s="48">
        <v>0</v>
      </c>
      <c r="AS831" s="48">
        <v>0</v>
      </c>
      <c r="BC831" s="48">
        <v>0</v>
      </c>
      <c r="BM831" s="48">
        <v>0</v>
      </c>
      <c r="BW831" s="48">
        <v>0</v>
      </c>
    </row>
    <row r="832" spans="1:75" x14ac:dyDescent="0.3">
      <c r="A832" s="45" t="s">
        <v>1392</v>
      </c>
      <c r="B832" s="45" t="s">
        <v>1847</v>
      </c>
      <c r="C832" s="45" t="s">
        <v>2095</v>
      </c>
      <c r="D832" s="45" t="s">
        <v>145</v>
      </c>
      <c r="E832" s="45" t="s">
        <v>1</v>
      </c>
      <c r="F832" s="51"/>
      <c r="O832" s="48">
        <v>0</v>
      </c>
      <c r="Y832" s="48">
        <v>0</v>
      </c>
      <c r="AI832" s="48">
        <v>0</v>
      </c>
      <c r="AS832" s="48">
        <v>0</v>
      </c>
      <c r="BC832" s="48">
        <v>0</v>
      </c>
      <c r="BM832" s="48">
        <v>0</v>
      </c>
      <c r="BW832" s="48">
        <v>0</v>
      </c>
    </row>
    <row r="833" spans="1:75" x14ac:dyDescent="0.3">
      <c r="A833" s="45" t="s">
        <v>1392</v>
      </c>
      <c r="B833" s="45" t="s">
        <v>1848</v>
      </c>
      <c r="C833" s="45" t="s">
        <v>2150</v>
      </c>
      <c r="D833" s="45" t="s">
        <v>145</v>
      </c>
      <c r="E833" s="45" t="s">
        <v>1</v>
      </c>
      <c r="F833" s="51"/>
      <c r="O833" s="48">
        <v>0</v>
      </c>
      <c r="Y833" s="48">
        <v>0</v>
      </c>
      <c r="AI833" s="48">
        <v>0</v>
      </c>
      <c r="AS833" s="48">
        <v>0</v>
      </c>
      <c r="BC833" s="48">
        <v>0</v>
      </c>
      <c r="BM833" s="48">
        <v>0</v>
      </c>
      <c r="BW833" s="48">
        <v>0</v>
      </c>
    </row>
    <row r="834" spans="1:75" x14ac:dyDescent="0.3">
      <c r="A834" s="45" t="s">
        <v>1392</v>
      </c>
      <c r="B834" s="45" t="s">
        <v>1849</v>
      </c>
      <c r="C834" s="45" t="s">
        <v>2082</v>
      </c>
      <c r="D834" s="45" t="s">
        <v>145</v>
      </c>
      <c r="E834" s="45" t="s">
        <v>1</v>
      </c>
      <c r="F834" s="51"/>
      <c r="O834" s="48">
        <v>0</v>
      </c>
      <c r="Y834" s="48">
        <v>0</v>
      </c>
      <c r="AI834" s="48">
        <v>0</v>
      </c>
      <c r="AS834" s="48">
        <v>0</v>
      </c>
      <c r="BC834" s="48">
        <v>0</v>
      </c>
      <c r="BM834" s="48">
        <v>0</v>
      </c>
      <c r="BW834" s="48">
        <v>0</v>
      </c>
    </row>
    <row r="835" spans="1:75" x14ac:dyDescent="0.3">
      <c r="A835" s="45" t="s">
        <v>1392</v>
      </c>
      <c r="B835" s="45" t="s">
        <v>1850</v>
      </c>
      <c r="C835" s="45" t="s">
        <v>2359</v>
      </c>
      <c r="D835" s="45" t="s">
        <v>155</v>
      </c>
      <c r="E835" s="45" t="s">
        <v>1</v>
      </c>
      <c r="F835" s="51"/>
      <c r="O835" s="48">
        <v>0</v>
      </c>
      <c r="Y835" s="48">
        <v>0</v>
      </c>
      <c r="AI835" s="48">
        <v>0</v>
      </c>
      <c r="AS835" s="48">
        <v>0</v>
      </c>
      <c r="BC835" s="48">
        <v>0</v>
      </c>
      <c r="BM835" s="48">
        <v>2225045.06</v>
      </c>
      <c r="BW835" s="48">
        <v>1517.79</v>
      </c>
    </row>
    <row r="836" spans="1:75" x14ac:dyDescent="0.3">
      <c r="A836" s="45" t="s">
        <v>1392</v>
      </c>
      <c r="B836" s="45" t="s">
        <v>1851</v>
      </c>
      <c r="C836" s="45" t="s">
        <v>145</v>
      </c>
      <c r="D836" s="45" t="s">
        <v>145</v>
      </c>
      <c r="E836" s="45" t="s">
        <v>1</v>
      </c>
      <c r="F836" s="51"/>
      <c r="O836" s="48">
        <v>0</v>
      </c>
      <c r="Y836" s="48">
        <v>0</v>
      </c>
      <c r="AI836" s="48">
        <v>0</v>
      </c>
      <c r="AS836" s="48">
        <v>0</v>
      </c>
      <c r="BC836" s="48">
        <v>0</v>
      </c>
      <c r="BM836" s="48">
        <v>0</v>
      </c>
      <c r="BW836" s="48">
        <v>0</v>
      </c>
    </row>
    <row r="837" spans="1:75" x14ac:dyDescent="0.3">
      <c r="A837" s="45" t="s">
        <v>1392</v>
      </c>
      <c r="B837" s="45" t="s">
        <v>931</v>
      </c>
      <c r="C837" s="45" t="s">
        <v>1056</v>
      </c>
      <c r="D837" s="45" t="s">
        <v>28</v>
      </c>
      <c r="E837" s="45" t="s">
        <v>2</v>
      </c>
      <c r="F837" s="51"/>
      <c r="O837" s="48">
        <v>9701.7800000000007</v>
      </c>
      <c r="Y837" s="48">
        <v>0</v>
      </c>
      <c r="AI837" s="48">
        <v>0</v>
      </c>
      <c r="AS837" s="48">
        <v>0</v>
      </c>
      <c r="BC837" s="48">
        <v>0</v>
      </c>
      <c r="BM837" s="48">
        <v>0</v>
      </c>
      <c r="BW837" s="48">
        <v>0</v>
      </c>
    </row>
    <row r="838" spans="1:75" x14ac:dyDescent="0.3">
      <c r="A838" s="45" t="s">
        <v>1392</v>
      </c>
      <c r="B838" s="45" t="s">
        <v>922</v>
      </c>
      <c r="C838" s="45" t="s">
        <v>1100</v>
      </c>
      <c r="D838" s="45" t="s">
        <v>156</v>
      </c>
      <c r="E838" s="45" t="s">
        <v>2</v>
      </c>
      <c r="F838" s="51"/>
      <c r="O838" s="48">
        <v>0</v>
      </c>
      <c r="Y838" s="48">
        <v>0</v>
      </c>
      <c r="AI838" s="48">
        <v>0</v>
      </c>
      <c r="AS838" s="48">
        <v>0</v>
      </c>
      <c r="BC838" s="48">
        <v>0</v>
      </c>
      <c r="BM838" s="48">
        <v>0</v>
      </c>
      <c r="BW838" s="48">
        <v>0</v>
      </c>
    </row>
    <row r="839" spans="1:75" x14ac:dyDescent="0.3">
      <c r="A839" s="45" t="s">
        <v>604</v>
      </c>
      <c r="B839" s="45" t="s">
        <v>932</v>
      </c>
      <c r="C839" s="45" t="s">
        <v>3079</v>
      </c>
      <c r="D839" s="45" t="s">
        <v>158</v>
      </c>
      <c r="E839" s="45" t="s">
        <v>2</v>
      </c>
      <c r="F839" s="51"/>
      <c r="O839" s="48">
        <v>13310.66</v>
      </c>
      <c r="Y839" s="48">
        <v>0</v>
      </c>
      <c r="AI839" s="48">
        <v>0</v>
      </c>
      <c r="AS839" s="48">
        <v>0</v>
      </c>
      <c r="BC839" s="48">
        <v>0</v>
      </c>
      <c r="BM839" s="48">
        <v>0</v>
      </c>
      <c r="BW839" s="48">
        <v>0</v>
      </c>
    </row>
    <row r="840" spans="1:75" x14ac:dyDescent="0.3">
      <c r="A840" s="45" t="s">
        <v>1393</v>
      </c>
      <c r="B840" s="45" t="s">
        <v>1852</v>
      </c>
      <c r="C840" s="45" t="s">
        <v>2363</v>
      </c>
      <c r="D840" s="45" t="s">
        <v>272</v>
      </c>
      <c r="E840" s="45" t="s">
        <v>1</v>
      </c>
      <c r="F840" s="51"/>
      <c r="O840" s="48">
        <v>0</v>
      </c>
      <c r="Y840" s="48">
        <v>454520.42</v>
      </c>
      <c r="AI840" s="48">
        <v>514502.18</v>
      </c>
      <c r="AS840" s="48">
        <v>3468130.54</v>
      </c>
      <c r="BC840" s="48">
        <v>2226859.0099999998</v>
      </c>
      <c r="BM840" s="48">
        <v>2410585.15</v>
      </c>
      <c r="BW840" s="48">
        <v>92800.2</v>
      </c>
    </row>
    <row r="841" spans="1:75" x14ac:dyDescent="0.3">
      <c r="A841" s="45" t="s">
        <v>1394</v>
      </c>
      <c r="B841" s="45" t="s">
        <v>1853</v>
      </c>
      <c r="C841" s="45" t="s">
        <v>2082</v>
      </c>
      <c r="D841" s="45" t="s">
        <v>145</v>
      </c>
      <c r="E841" s="45" t="s">
        <v>1</v>
      </c>
      <c r="F841" s="51"/>
      <c r="O841" s="48">
        <v>0</v>
      </c>
      <c r="Y841" s="48">
        <v>0</v>
      </c>
      <c r="AI841" s="48">
        <v>0</v>
      </c>
      <c r="AS841" s="48">
        <v>0</v>
      </c>
      <c r="BC841" s="48">
        <v>0</v>
      </c>
      <c r="BM841" s="48">
        <v>0</v>
      </c>
      <c r="BW841" s="48">
        <v>0</v>
      </c>
    </row>
    <row r="842" spans="1:75" x14ac:dyDescent="0.3">
      <c r="A842" s="45" t="s">
        <v>1395</v>
      </c>
      <c r="B842" s="45" t="s">
        <v>1854</v>
      </c>
      <c r="C842" s="45" t="s">
        <v>2082</v>
      </c>
      <c r="D842" s="45" t="s">
        <v>145</v>
      </c>
      <c r="E842" s="45" t="s">
        <v>1</v>
      </c>
      <c r="F842" s="51"/>
      <c r="O842" s="48">
        <v>0</v>
      </c>
      <c r="Y842" s="48">
        <v>0</v>
      </c>
      <c r="AI842" s="48">
        <v>0</v>
      </c>
      <c r="AS842" s="48">
        <v>0</v>
      </c>
      <c r="BC842" s="48">
        <v>0</v>
      </c>
      <c r="BM842" s="48">
        <v>0</v>
      </c>
      <c r="BW842" s="48">
        <v>0</v>
      </c>
    </row>
    <row r="843" spans="1:75" x14ac:dyDescent="0.3">
      <c r="A843" s="45" t="s">
        <v>1395</v>
      </c>
      <c r="B843" s="45" t="s">
        <v>1855</v>
      </c>
      <c r="C843" s="45" t="s">
        <v>2204</v>
      </c>
      <c r="D843" s="45" t="s">
        <v>2205</v>
      </c>
      <c r="E843" s="45" t="s">
        <v>226</v>
      </c>
      <c r="F843" s="51"/>
      <c r="O843" s="48">
        <v>15677.07</v>
      </c>
      <c r="Y843" s="48">
        <v>497874.12</v>
      </c>
      <c r="AI843" s="48">
        <v>0</v>
      </c>
      <c r="AS843" s="48">
        <v>0</v>
      </c>
      <c r="BC843" s="48">
        <v>0</v>
      </c>
      <c r="BM843" s="48">
        <v>0</v>
      </c>
      <c r="BW843" s="48">
        <v>0</v>
      </c>
    </row>
    <row r="844" spans="1:75" x14ac:dyDescent="0.3">
      <c r="A844" s="45" t="s">
        <v>1395</v>
      </c>
      <c r="B844" s="45" t="s">
        <v>1855</v>
      </c>
      <c r="C844" s="45" t="s">
        <v>2206</v>
      </c>
      <c r="D844" s="45" t="s">
        <v>272</v>
      </c>
      <c r="E844" s="45" t="s">
        <v>226</v>
      </c>
      <c r="F844" s="51"/>
      <c r="O844" s="48">
        <v>0</v>
      </c>
      <c r="Y844" s="48">
        <v>0</v>
      </c>
      <c r="AI844" s="48">
        <v>0</v>
      </c>
      <c r="AS844" s="48">
        <v>82.33</v>
      </c>
      <c r="BC844" s="48">
        <v>460047.62</v>
      </c>
      <c r="BM844" s="48">
        <v>0</v>
      </c>
      <c r="BW844" s="48">
        <v>0</v>
      </c>
    </row>
    <row r="845" spans="1:75" x14ac:dyDescent="0.3">
      <c r="A845" s="45" t="s">
        <v>1395</v>
      </c>
      <c r="B845" s="45" t="s">
        <v>1856</v>
      </c>
      <c r="C845" s="45" t="s">
        <v>2165</v>
      </c>
      <c r="D845" s="45" t="s">
        <v>272</v>
      </c>
      <c r="E845" s="45" t="s">
        <v>226</v>
      </c>
      <c r="F845" s="51"/>
      <c r="O845" s="48">
        <v>0</v>
      </c>
      <c r="Y845" s="48">
        <v>0</v>
      </c>
      <c r="AI845" s="48">
        <v>0</v>
      </c>
      <c r="AS845" s="48">
        <v>0</v>
      </c>
      <c r="BC845" s="48">
        <v>118193.21</v>
      </c>
      <c r="BM845" s="48">
        <v>312873.26</v>
      </c>
      <c r="BW845" s="48">
        <v>0</v>
      </c>
    </row>
    <row r="846" spans="1:75" x14ac:dyDescent="0.3">
      <c r="A846" s="45" t="s">
        <v>1395</v>
      </c>
      <c r="B846" s="45" t="s">
        <v>1857</v>
      </c>
      <c r="C846" s="45" t="s">
        <v>145</v>
      </c>
      <c r="D846" s="45" t="s">
        <v>145</v>
      </c>
      <c r="E846" s="45" t="s">
        <v>4</v>
      </c>
      <c r="F846" s="51"/>
      <c r="O846" s="48">
        <v>0</v>
      </c>
      <c r="Y846" s="48">
        <v>0</v>
      </c>
      <c r="AI846" s="48">
        <v>0</v>
      </c>
      <c r="AS846" s="48">
        <v>0</v>
      </c>
      <c r="BC846" s="48">
        <v>0</v>
      </c>
      <c r="BM846" s="48">
        <v>0</v>
      </c>
      <c r="BW846" s="48">
        <v>0</v>
      </c>
    </row>
    <row r="847" spans="1:75" x14ac:dyDescent="0.3">
      <c r="A847" s="45" t="s">
        <v>1395</v>
      </c>
      <c r="B847" s="45" t="s">
        <v>933</v>
      </c>
      <c r="C847" s="45" t="s">
        <v>145</v>
      </c>
      <c r="D847" s="45" t="s">
        <v>145</v>
      </c>
      <c r="E847" s="45" t="s">
        <v>1</v>
      </c>
      <c r="F847" s="51"/>
      <c r="O847" s="48">
        <v>0</v>
      </c>
      <c r="Y847" s="48">
        <v>0</v>
      </c>
      <c r="AI847" s="48">
        <v>0</v>
      </c>
      <c r="AS847" s="48">
        <v>0</v>
      </c>
      <c r="BC847" s="48">
        <v>0</v>
      </c>
      <c r="BM847" s="48">
        <v>0</v>
      </c>
      <c r="BW847" s="48">
        <v>0</v>
      </c>
    </row>
    <row r="848" spans="1:75" x14ac:dyDescent="0.3">
      <c r="A848" s="45" t="s">
        <v>1395</v>
      </c>
      <c r="B848" s="45" t="s">
        <v>1858</v>
      </c>
      <c r="C848" s="45" t="s">
        <v>2207</v>
      </c>
      <c r="D848" s="45" t="s">
        <v>298</v>
      </c>
      <c r="E848" s="45" t="s">
        <v>3</v>
      </c>
      <c r="F848" s="51"/>
      <c r="O848" s="48">
        <v>0</v>
      </c>
      <c r="Y848" s="48">
        <v>0</v>
      </c>
      <c r="AI848" s="48">
        <v>0</v>
      </c>
      <c r="AS848" s="48">
        <v>0</v>
      </c>
      <c r="BC848" s="48">
        <v>0</v>
      </c>
      <c r="BM848" s="48">
        <v>0</v>
      </c>
      <c r="BW848" s="48">
        <v>0</v>
      </c>
    </row>
    <row r="849" spans="1:75" x14ac:dyDescent="0.3">
      <c r="A849" s="45" t="s">
        <v>1395</v>
      </c>
      <c r="B849" s="45" t="s">
        <v>1859</v>
      </c>
      <c r="C849" s="45" t="s">
        <v>2208</v>
      </c>
      <c r="D849" s="45" t="s">
        <v>201</v>
      </c>
      <c r="E849" s="45" t="s">
        <v>3</v>
      </c>
      <c r="F849" s="51"/>
      <c r="O849" s="48">
        <v>0</v>
      </c>
      <c r="Y849" s="48">
        <v>0</v>
      </c>
      <c r="AI849" s="48">
        <v>0</v>
      </c>
      <c r="AS849" s="48">
        <v>0</v>
      </c>
      <c r="BC849" s="48">
        <v>48947.15</v>
      </c>
      <c r="BM849" s="48">
        <v>121483.16</v>
      </c>
      <c r="BW849" s="48">
        <v>0</v>
      </c>
    </row>
    <row r="850" spans="1:75" x14ac:dyDescent="0.3">
      <c r="A850" s="45" t="s">
        <v>1395</v>
      </c>
      <c r="B850" s="45" t="s">
        <v>933</v>
      </c>
      <c r="C850" s="45" t="s">
        <v>1170</v>
      </c>
      <c r="D850" s="45" t="s">
        <v>159</v>
      </c>
      <c r="E850" s="45" t="s">
        <v>2</v>
      </c>
      <c r="F850" s="51"/>
      <c r="O850" s="48">
        <v>-46124.47</v>
      </c>
      <c r="Y850" s="48">
        <v>0</v>
      </c>
      <c r="AI850" s="48">
        <v>0</v>
      </c>
      <c r="AS850" s="48">
        <v>10077.11</v>
      </c>
      <c r="BC850" s="48">
        <v>0</v>
      </c>
      <c r="BM850" s="48">
        <v>0</v>
      </c>
      <c r="BW850" s="48">
        <v>0</v>
      </c>
    </row>
    <row r="851" spans="1:75" x14ac:dyDescent="0.3">
      <c r="A851" s="45" t="s">
        <v>1395</v>
      </c>
      <c r="B851" s="45" t="s">
        <v>934</v>
      </c>
      <c r="C851" s="45" t="s">
        <v>1171</v>
      </c>
      <c r="D851" s="45" t="s">
        <v>160</v>
      </c>
      <c r="E851" s="45" t="s">
        <v>2</v>
      </c>
      <c r="F851" s="51"/>
      <c r="O851" s="48">
        <v>0</v>
      </c>
      <c r="Y851" s="48">
        <v>0</v>
      </c>
      <c r="AI851" s="48">
        <v>0</v>
      </c>
      <c r="AS851" s="48">
        <v>0</v>
      </c>
      <c r="BC851" s="48">
        <v>0</v>
      </c>
      <c r="BM851" s="48">
        <v>0</v>
      </c>
      <c r="BW851" s="48">
        <v>0</v>
      </c>
    </row>
    <row r="852" spans="1:75" x14ac:dyDescent="0.3">
      <c r="A852" s="45" t="s">
        <v>1395</v>
      </c>
      <c r="B852" s="45" t="s">
        <v>1860</v>
      </c>
      <c r="C852" s="45" t="s">
        <v>2118</v>
      </c>
      <c r="D852" s="45" t="s">
        <v>199</v>
      </c>
      <c r="E852" s="45" t="s">
        <v>2</v>
      </c>
      <c r="F852" s="51"/>
      <c r="O852" s="48">
        <v>0</v>
      </c>
      <c r="Y852" s="48">
        <v>15878.04</v>
      </c>
      <c r="AI852" s="48">
        <v>9297.2171999999991</v>
      </c>
      <c r="AS852" s="48">
        <v>2961.9</v>
      </c>
      <c r="BC852" s="48">
        <v>841235.88060000003</v>
      </c>
      <c r="BM852" s="48">
        <v>37014.819000000003</v>
      </c>
      <c r="BW852" s="48">
        <v>0</v>
      </c>
    </row>
    <row r="853" spans="1:75" x14ac:dyDescent="0.3">
      <c r="A853" s="45" t="s">
        <v>1395</v>
      </c>
      <c r="B853" s="45" t="s">
        <v>1861</v>
      </c>
      <c r="C853" s="45" t="s">
        <v>2119</v>
      </c>
      <c r="D853" s="45" t="s">
        <v>97</v>
      </c>
      <c r="E853" s="45" t="s">
        <v>2</v>
      </c>
      <c r="F853" s="51"/>
      <c r="O853" s="48">
        <v>0</v>
      </c>
      <c r="Y853" s="48">
        <v>0</v>
      </c>
      <c r="AI853" s="48">
        <v>0</v>
      </c>
      <c r="AS853" s="48">
        <v>0</v>
      </c>
      <c r="BC853" s="48">
        <v>6149.4312</v>
      </c>
      <c r="BM853" s="48">
        <v>103388.61599999999</v>
      </c>
      <c r="BW853" s="48">
        <v>-31849.923599999998</v>
      </c>
    </row>
    <row r="854" spans="1:75" x14ac:dyDescent="0.3">
      <c r="A854" s="45" t="s">
        <v>1395</v>
      </c>
      <c r="B854" s="45" t="s">
        <v>1862</v>
      </c>
      <c r="C854" s="45" t="s">
        <v>2119</v>
      </c>
      <c r="D854" s="45" t="s">
        <v>199</v>
      </c>
      <c r="E854" s="45" t="s">
        <v>2</v>
      </c>
      <c r="F854" s="51"/>
      <c r="O854" s="48">
        <v>0</v>
      </c>
      <c r="Y854" s="48">
        <v>0</v>
      </c>
      <c r="AI854" s="48">
        <v>0</v>
      </c>
      <c r="AS854" s="48">
        <v>0</v>
      </c>
      <c r="BC854" s="48">
        <v>0</v>
      </c>
      <c r="BM854" s="48">
        <v>337343.51819999999</v>
      </c>
      <c r="BW854" s="48">
        <v>349244.51699999999</v>
      </c>
    </row>
    <row r="855" spans="1:75" x14ac:dyDescent="0.3">
      <c r="A855" s="45" t="s">
        <v>1395</v>
      </c>
      <c r="B855" s="45" t="s">
        <v>1863</v>
      </c>
      <c r="C855" s="45" t="s">
        <v>2209</v>
      </c>
      <c r="D855" s="45" t="s">
        <v>119</v>
      </c>
      <c r="E855" s="45" t="s">
        <v>4</v>
      </c>
      <c r="F855" s="51"/>
      <c r="O855" s="48">
        <v>0</v>
      </c>
      <c r="Y855" s="48">
        <v>0</v>
      </c>
      <c r="AI855" s="48">
        <v>0</v>
      </c>
      <c r="AS855" s="48">
        <v>0</v>
      </c>
      <c r="BC855" s="48">
        <v>0</v>
      </c>
      <c r="BM855" s="48">
        <v>0</v>
      </c>
      <c r="BW855" s="48">
        <v>0</v>
      </c>
    </row>
    <row r="856" spans="1:75" x14ac:dyDescent="0.3">
      <c r="A856" s="45" t="s">
        <v>1396</v>
      </c>
      <c r="B856" s="45" t="s">
        <v>1864</v>
      </c>
      <c r="C856" s="45" t="s">
        <v>2082</v>
      </c>
      <c r="D856" s="45" t="s">
        <v>145</v>
      </c>
      <c r="E856" s="45" t="s">
        <v>1</v>
      </c>
      <c r="F856" s="51"/>
      <c r="O856" s="48">
        <v>0</v>
      </c>
      <c r="Y856" s="48">
        <v>0</v>
      </c>
      <c r="AI856" s="48">
        <v>0</v>
      </c>
      <c r="AS856" s="48">
        <v>0</v>
      </c>
      <c r="BC856" s="48">
        <v>0</v>
      </c>
      <c r="BM856" s="48">
        <v>0</v>
      </c>
      <c r="BW856" s="48">
        <v>0</v>
      </c>
    </row>
    <row r="857" spans="1:75" x14ac:dyDescent="0.3">
      <c r="A857" s="45" t="s">
        <v>1396</v>
      </c>
      <c r="B857" s="45" t="s">
        <v>1865</v>
      </c>
      <c r="C857" s="45" t="s">
        <v>2082</v>
      </c>
      <c r="D857" s="45" t="s">
        <v>145</v>
      </c>
      <c r="E857" s="45" t="s">
        <v>1</v>
      </c>
      <c r="F857" s="51"/>
      <c r="O857" s="48">
        <v>0</v>
      </c>
      <c r="Y857" s="48">
        <v>0</v>
      </c>
      <c r="AI857" s="48">
        <v>0</v>
      </c>
      <c r="AS857" s="48">
        <v>0</v>
      </c>
      <c r="BC857" s="48">
        <v>0</v>
      </c>
      <c r="BM857" s="48">
        <v>0</v>
      </c>
      <c r="BW857" s="48">
        <v>0</v>
      </c>
    </row>
    <row r="858" spans="1:75" x14ac:dyDescent="0.3">
      <c r="A858" s="45" t="s">
        <v>1396</v>
      </c>
      <c r="B858" s="45" t="s">
        <v>1866</v>
      </c>
      <c r="C858" s="45" t="s">
        <v>2082</v>
      </c>
      <c r="D858" s="45" t="s">
        <v>145</v>
      </c>
      <c r="E858" s="45" t="s">
        <v>1</v>
      </c>
      <c r="F858" s="51"/>
      <c r="O858" s="48">
        <v>0</v>
      </c>
      <c r="Y858" s="48">
        <v>0</v>
      </c>
      <c r="AI858" s="48">
        <v>0</v>
      </c>
      <c r="AS858" s="48">
        <v>0</v>
      </c>
      <c r="BC858" s="48">
        <v>0</v>
      </c>
      <c r="BM858" s="48">
        <v>0</v>
      </c>
      <c r="BW858" s="48">
        <v>0</v>
      </c>
    </row>
    <row r="859" spans="1:75" x14ac:dyDescent="0.3">
      <c r="A859" s="45" t="s">
        <v>1396</v>
      </c>
      <c r="B859" s="45" t="s">
        <v>1867</v>
      </c>
      <c r="C859" s="45" t="s">
        <v>2082</v>
      </c>
      <c r="D859" s="45" t="s">
        <v>145</v>
      </c>
      <c r="E859" s="45" t="s">
        <v>1</v>
      </c>
      <c r="F859" s="51"/>
      <c r="O859" s="48">
        <v>0</v>
      </c>
      <c r="Y859" s="48">
        <v>0</v>
      </c>
      <c r="AI859" s="48">
        <v>0</v>
      </c>
      <c r="AS859" s="48">
        <v>0</v>
      </c>
      <c r="BC859" s="48">
        <v>0</v>
      </c>
      <c r="BM859" s="48">
        <v>0</v>
      </c>
      <c r="BW859" s="48">
        <v>0</v>
      </c>
    </row>
    <row r="860" spans="1:75" x14ac:dyDescent="0.3">
      <c r="A860" s="45" t="s">
        <v>1396</v>
      </c>
      <c r="B860" s="45" t="s">
        <v>1868</v>
      </c>
      <c r="C860" s="45" t="s">
        <v>2082</v>
      </c>
      <c r="D860" s="45" t="s">
        <v>145</v>
      </c>
      <c r="E860" s="45" t="s">
        <v>1</v>
      </c>
      <c r="F860" s="51"/>
      <c r="O860" s="48">
        <v>0</v>
      </c>
      <c r="Y860" s="48">
        <v>0</v>
      </c>
      <c r="AI860" s="48">
        <v>0</v>
      </c>
      <c r="AS860" s="48">
        <v>0</v>
      </c>
      <c r="BC860" s="48">
        <v>0</v>
      </c>
      <c r="BM860" s="48">
        <v>0</v>
      </c>
      <c r="BW860" s="48">
        <v>0</v>
      </c>
    </row>
    <row r="861" spans="1:75" x14ac:dyDescent="0.3">
      <c r="A861" s="45" t="s">
        <v>1307</v>
      </c>
      <c r="B861" s="45" t="s">
        <v>1869</v>
      </c>
      <c r="C861" s="45" t="s">
        <v>1233</v>
      </c>
      <c r="D861" s="45" t="s">
        <v>119</v>
      </c>
      <c r="E861" s="45" t="s">
        <v>1</v>
      </c>
      <c r="F861" s="51"/>
      <c r="O861" s="48">
        <v>37267.0982</v>
      </c>
      <c r="Y861" s="48">
        <v>0</v>
      </c>
      <c r="AI861" s="48">
        <v>0</v>
      </c>
      <c r="AS861" s="48">
        <v>0</v>
      </c>
      <c r="BC861" s="48">
        <v>0</v>
      </c>
      <c r="BM861" s="48">
        <v>0</v>
      </c>
      <c r="BW861" s="48">
        <v>0</v>
      </c>
    </row>
    <row r="862" spans="1:75" x14ac:dyDescent="0.3">
      <c r="A862" s="45" t="s">
        <v>1307</v>
      </c>
      <c r="B862" s="45" t="s">
        <v>1869</v>
      </c>
      <c r="C862" s="45" t="s">
        <v>2362</v>
      </c>
      <c r="D862" s="45" t="s">
        <v>119</v>
      </c>
      <c r="E862" s="45" t="s">
        <v>1</v>
      </c>
      <c r="F862" s="51"/>
      <c r="O862" s="48">
        <v>3427.6786999999999</v>
      </c>
      <c r="Y862" s="48">
        <v>20567.948199999999</v>
      </c>
      <c r="AI862" s="48">
        <v>13966.064</v>
      </c>
      <c r="AS862" s="48">
        <v>0</v>
      </c>
      <c r="BC862" s="48">
        <v>0</v>
      </c>
      <c r="BM862" s="48">
        <v>0</v>
      </c>
      <c r="BW862" s="48">
        <v>0</v>
      </c>
    </row>
    <row r="863" spans="1:75" x14ac:dyDescent="0.3">
      <c r="A863" s="45" t="s">
        <v>1307</v>
      </c>
      <c r="B863" s="45" t="s">
        <v>1869</v>
      </c>
      <c r="C863" s="45" t="s">
        <v>2352</v>
      </c>
      <c r="D863" s="45" t="s">
        <v>119</v>
      </c>
      <c r="E863" s="45" t="s">
        <v>1</v>
      </c>
      <c r="F863" s="51"/>
      <c r="O863" s="48">
        <v>10232.672</v>
      </c>
      <c r="Y863" s="48">
        <v>0</v>
      </c>
      <c r="AI863" s="48">
        <v>18674.965100000001</v>
      </c>
      <c r="AS863" s="48">
        <v>623.31460000000004</v>
      </c>
      <c r="BC863" s="48">
        <v>5.9999999999999995E-4</v>
      </c>
      <c r="BM863" s="48">
        <v>0</v>
      </c>
      <c r="BW863" s="48">
        <v>0</v>
      </c>
    </row>
    <row r="864" spans="1:75" x14ac:dyDescent="0.3">
      <c r="A864" s="45" t="s">
        <v>1397</v>
      </c>
      <c r="B864" s="45" t="s">
        <v>1870</v>
      </c>
      <c r="C864" s="45" t="s">
        <v>1172</v>
      </c>
      <c r="D864" s="45" t="s">
        <v>51</v>
      </c>
      <c r="E864" s="45" t="s">
        <v>2</v>
      </c>
      <c r="F864" s="51"/>
      <c r="O864" s="48">
        <v>0</v>
      </c>
      <c r="Y864" s="48">
        <v>0</v>
      </c>
      <c r="AI864" s="48">
        <v>0</v>
      </c>
      <c r="AS864" s="48">
        <v>0</v>
      </c>
      <c r="BC864" s="48">
        <v>0</v>
      </c>
      <c r="BM864" s="48">
        <v>0</v>
      </c>
      <c r="BW864" s="48">
        <v>0</v>
      </c>
    </row>
    <row r="865" spans="1:75" x14ac:dyDescent="0.3">
      <c r="A865" s="45" t="s">
        <v>1397</v>
      </c>
      <c r="B865" s="45" t="s">
        <v>1870</v>
      </c>
      <c r="C865" s="45" t="s">
        <v>2210</v>
      </c>
      <c r="D865" s="45" t="s">
        <v>51</v>
      </c>
      <c r="E865" s="45" t="s">
        <v>2</v>
      </c>
      <c r="F865" s="51"/>
      <c r="O865" s="48">
        <v>0</v>
      </c>
      <c r="Y865" s="48">
        <v>0</v>
      </c>
      <c r="AI865" s="48">
        <v>201420</v>
      </c>
      <c r="AS865" s="48">
        <v>2316543.94</v>
      </c>
      <c r="BC865" s="48">
        <v>-84620.26</v>
      </c>
      <c r="BM865" s="48">
        <v>0.02</v>
      </c>
      <c r="BW865" s="48">
        <v>0</v>
      </c>
    </row>
    <row r="866" spans="1:75" x14ac:dyDescent="0.3">
      <c r="A866" s="45" t="s">
        <v>2951</v>
      </c>
      <c r="B866" s="45" t="s">
        <v>3007</v>
      </c>
      <c r="C866" s="45" t="s">
        <v>3080</v>
      </c>
      <c r="D866" s="45" t="s">
        <v>3081</v>
      </c>
      <c r="E866" s="45" t="s">
        <v>2</v>
      </c>
      <c r="F866" s="51"/>
      <c r="O866" s="48">
        <v>714468.42</v>
      </c>
      <c r="Y866" s="48">
        <v>45549.66</v>
      </c>
      <c r="AI866" s="48">
        <v>132743.82999999999</v>
      </c>
      <c r="AS866" s="48">
        <v>139458.43</v>
      </c>
      <c r="BC866" s="48">
        <v>0</v>
      </c>
      <c r="BM866" s="48">
        <v>0</v>
      </c>
      <c r="BW866" s="48">
        <v>0</v>
      </c>
    </row>
    <row r="867" spans="1:75" x14ac:dyDescent="0.3">
      <c r="A867" s="45" t="s">
        <v>1398</v>
      </c>
      <c r="B867" s="45" t="s">
        <v>1871</v>
      </c>
      <c r="C867" s="45" t="s">
        <v>2211</v>
      </c>
      <c r="D867" s="45" t="s">
        <v>168</v>
      </c>
      <c r="E867" s="45" t="s">
        <v>2</v>
      </c>
      <c r="F867" s="51"/>
      <c r="O867" s="48">
        <v>0</v>
      </c>
      <c r="Y867" s="48">
        <v>0</v>
      </c>
      <c r="AI867" s="48">
        <v>0</v>
      </c>
      <c r="AS867" s="48">
        <v>122652.19</v>
      </c>
      <c r="BC867" s="48">
        <v>75269.91</v>
      </c>
      <c r="BM867" s="48">
        <v>0</v>
      </c>
      <c r="BW867" s="48">
        <v>0</v>
      </c>
    </row>
    <row r="868" spans="1:75" x14ac:dyDescent="0.3">
      <c r="A868" s="45" t="s">
        <v>1398</v>
      </c>
      <c r="B868" s="45" t="s">
        <v>1872</v>
      </c>
      <c r="C868" s="45" t="s">
        <v>2097</v>
      </c>
      <c r="D868" s="45" t="s">
        <v>391</v>
      </c>
      <c r="E868" s="45" t="s">
        <v>2</v>
      </c>
      <c r="F868" s="51"/>
      <c r="O868" s="48">
        <v>0</v>
      </c>
      <c r="Y868" s="48">
        <v>0</v>
      </c>
      <c r="AI868" s="48">
        <v>0</v>
      </c>
      <c r="AS868" s="48">
        <v>0</v>
      </c>
      <c r="BC868" s="48">
        <v>0</v>
      </c>
      <c r="BM868" s="48">
        <v>0</v>
      </c>
      <c r="BW868" s="48">
        <v>0</v>
      </c>
    </row>
    <row r="869" spans="1:75" x14ac:dyDescent="0.3">
      <c r="A869" s="45" t="s">
        <v>650</v>
      </c>
      <c r="B869" s="45" t="s">
        <v>1873</v>
      </c>
      <c r="C869" s="45" t="s">
        <v>2367</v>
      </c>
      <c r="D869" s="45" t="s">
        <v>357</v>
      </c>
      <c r="E869" s="45" t="s">
        <v>1</v>
      </c>
      <c r="F869" s="51"/>
      <c r="O869" s="48">
        <v>0</v>
      </c>
      <c r="Y869" s="48">
        <v>0</v>
      </c>
      <c r="AI869" s="48">
        <v>0</v>
      </c>
      <c r="AS869" s="48">
        <v>0.43049999999999999</v>
      </c>
      <c r="BC869" s="48">
        <v>60927.9375</v>
      </c>
      <c r="BM869" s="48">
        <v>125525.322</v>
      </c>
      <c r="BW869" s="48">
        <v>13687.821</v>
      </c>
    </row>
    <row r="870" spans="1:75" x14ac:dyDescent="0.3">
      <c r="A870" s="45" t="s">
        <v>650</v>
      </c>
      <c r="B870" s="45" t="s">
        <v>1873</v>
      </c>
      <c r="C870" s="45" t="s">
        <v>3062</v>
      </c>
      <c r="D870" s="45" t="s">
        <v>357</v>
      </c>
      <c r="E870" s="45" t="s">
        <v>4</v>
      </c>
      <c r="F870" s="51"/>
      <c r="O870" s="48">
        <v>0</v>
      </c>
      <c r="Y870" s="48">
        <v>0</v>
      </c>
      <c r="AI870" s="48">
        <v>0</v>
      </c>
      <c r="AS870" s="48">
        <v>0</v>
      </c>
      <c r="BC870" s="48">
        <v>0</v>
      </c>
      <c r="BM870" s="48">
        <v>0</v>
      </c>
      <c r="BW870" s="48">
        <v>0</v>
      </c>
    </row>
    <row r="871" spans="1:75" x14ac:dyDescent="0.3">
      <c r="A871" s="45" t="s">
        <v>608</v>
      </c>
      <c r="B871" s="45" t="s">
        <v>936</v>
      </c>
      <c r="C871" s="45" t="s">
        <v>1261</v>
      </c>
      <c r="D871" s="45" t="s">
        <v>151</v>
      </c>
      <c r="E871" s="45" t="s">
        <v>1</v>
      </c>
      <c r="F871" s="51"/>
      <c r="O871" s="48">
        <v>371959.64</v>
      </c>
      <c r="Y871" s="48">
        <v>247967.92</v>
      </c>
      <c r="AI871" s="48">
        <v>0</v>
      </c>
      <c r="AS871" s="48">
        <v>0</v>
      </c>
      <c r="BC871" s="48">
        <v>0</v>
      </c>
      <c r="BM871" s="48">
        <v>0</v>
      </c>
      <c r="BW871" s="48">
        <v>0</v>
      </c>
    </row>
    <row r="872" spans="1:75" x14ac:dyDescent="0.3">
      <c r="A872" s="45" t="s">
        <v>608</v>
      </c>
      <c r="B872" s="45" t="s">
        <v>936</v>
      </c>
      <c r="C872" s="45" t="s">
        <v>1073</v>
      </c>
      <c r="D872" s="45" t="s">
        <v>161</v>
      </c>
      <c r="E872" s="45" t="s">
        <v>2</v>
      </c>
      <c r="F872" s="51"/>
      <c r="O872" s="48">
        <v>443824.66</v>
      </c>
      <c r="Y872" s="48">
        <v>0</v>
      </c>
      <c r="AI872" s="48">
        <v>0</v>
      </c>
      <c r="AS872" s="48">
        <v>0</v>
      </c>
      <c r="BC872" s="48">
        <v>0</v>
      </c>
      <c r="BM872" s="48">
        <v>0</v>
      </c>
      <c r="BW872" s="48">
        <v>97961.97</v>
      </c>
    </row>
    <row r="873" spans="1:75" x14ac:dyDescent="0.3">
      <c r="A873" s="45" t="s">
        <v>608</v>
      </c>
      <c r="B873" s="45" t="s">
        <v>936</v>
      </c>
      <c r="C873" s="45" t="s">
        <v>1073</v>
      </c>
      <c r="D873" s="45" t="s">
        <v>151</v>
      </c>
      <c r="E873" s="45" t="s">
        <v>2</v>
      </c>
      <c r="F873" s="51"/>
      <c r="O873" s="48">
        <v>0</v>
      </c>
      <c r="Y873" s="48">
        <v>0</v>
      </c>
      <c r="AI873" s="48">
        <v>0</v>
      </c>
      <c r="AS873" s="48">
        <v>0</v>
      </c>
      <c r="BC873" s="48">
        <v>0</v>
      </c>
      <c r="BM873" s="48">
        <v>0</v>
      </c>
      <c r="BW873" s="48">
        <v>0</v>
      </c>
    </row>
    <row r="874" spans="1:75" x14ac:dyDescent="0.3">
      <c r="A874" s="45" t="s">
        <v>608</v>
      </c>
      <c r="B874" s="45" t="s">
        <v>1874</v>
      </c>
      <c r="C874" s="45" t="s">
        <v>2212</v>
      </c>
      <c r="D874" s="45" t="s">
        <v>161</v>
      </c>
      <c r="E874" s="45" t="s">
        <v>2</v>
      </c>
      <c r="F874" s="51"/>
      <c r="O874" s="48">
        <v>0</v>
      </c>
      <c r="Y874" s="48">
        <v>0</v>
      </c>
      <c r="AI874" s="48">
        <v>0</v>
      </c>
      <c r="AS874" s="48">
        <v>0</v>
      </c>
      <c r="BC874" s="48">
        <v>0</v>
      </c>
      <c r="BM874" s="48">
        <v>170934.77</v>
      </c>
      <c r="BW874" s="48">
        <v>316524.40999999997</v>
      </c>
    </row>
    <row r="875" spans="1:75" x14ac:dyDescent="0.3">
      <c r="A875" s="45" t="s">
        <v>1399</v>
      </c>
      <c r="B875" s="45" t="s">
        <v>1875</v>
      </c>
      <c r="C875" s="45" t="s">
        <v>2150</v>
      </c>
      <c r="D875" s="45" t="s">
        <v>145</v>
      </c>
      <c r="E875" s="45" t="s">
        <v>1</v>
      </c>
      <c r="F875" s="51"/>
      <c r="O875" s="48">
        <v>0</v>
      </c>
      <c r="Y875" s="48">
        <v>0</v>
      </c>
      <c r="AI875" s="48">
        <v>0</v>
      </c>
      <c r="AS875" s="48">
        <v>0</v>
      </c>
      <c r="BC875" s="48">
        <v>0</v>
      </c>
      <c r="BM875" s="48">
        <v>0</v>
      </c>
      <c r="BW875" s="48">
        <v>0</v>
      </c>
    </row>
    <row r="876" spans="1:75" x14ac:dyDescent="0.3">
      <c r="A876" s="45" t="s">
        <v>1399</v>
      </c>
      <c r="B876" s="45" t="s">
        <v>1876</v>
      </c>
      <c r="C876" s="45" t="s">
        <v>2088</v>
      </c>
      <c r="D876" s="45" t="s">
        <v>145</v>
      </c>
      <c r="E876" s="45" t="s">
        <v>1</v>
      </c>
      <c r="F876" s="51"/>
      <c r="O876" s="48">
        <v>0</v>
      </c>
      <c r="Y876" s="48">
        <v>0</v>
      </c>
      <c r="AI876" s="48">
        <v>0</v>
      </c>
      <c r="AS876" s="48">
        <v>0</v>
      </c>
      <c r="BC876" s="48">
        <v>0</v>
      </c>
      <c r="BM876" s="48">
        <v>0</v>
      </c>
      <c r="BW876" s="48">
        <v>0</v>
      </c>
    </row>
    <row r="877" spans="1:75" x14ac:dyDescent="0.3">
      <c r="A877" s="45" t="s">
        <v>1399</v>
      </c>
      <c r="B877" s="45" t="s">
        <v>1877</v>
      </c>
      <c r="C877" s="45" t="s">
        <v>2088</v>
      </c>
      <c r="D877" s="45" t="s">
        <v>145</v>
      </c>
      <c r="E877" s="45" t="s">
        <v>1</v>
      </c>
      <c r="F877" s="51"/>
      <c r="O877" s="48">
        <v>0</v>
      </c>
      <c r="Y877" s="48">
        <v>0</v>
      </c>
      <c r="AI877" s="48">
        <v>0</v>
      </c>
      <c r="AS877" s="48">
        <v>0</v>
      </c>
      <c r="BC877" s="48">
        <v>0</v>
      </c>
      <c r="BM877" s="48">
        <v>0</v>
      </c>
      <c r="BW877" s="48">
        <v>0</v>
      </c>
    </row>
    <row r="878" spans="1:75" x14ac:dyDescent="0.3">
      <c r="A878" s="45" t="s">
        <v>1399</v>
      </c>
      <c r="B878" s="45" t="s">
        <v>1878</v>
      </c>
      <c r="C878" s="45" t="s">
        <v>2082</v>
      </c>
      <c r="D878" s="45" t="s">
        <v>145</v>
      </c>
      <c r="E878" s="45" t="s">
        <v>1</v>
      </c>
      <c r="F878" s="51"/>
      <c r="O878" s="48">
        <v>0</v>
      </c>
      <c r="Y878" s="48">
        <v>0</v>
      </c>
      <c r="AI878" s="48">
        <v>0</v>
      </c>
      <c r="AS878" s="48">
        <v>0</v>
      </c>
      <c r="BC878" s="48">
        <v>0</v>
      </c>
      <c r="BM878" s="48">
        <v>0</v>
      </c>
      <c r="BW878" s="48">
        <v>0</v>
      </c>
    </row>
    <row r="879" spans="1:75" x14ac:dyDescent="0.3">
      <c r="A879" s="45" t="s">
        <v>1399</v>
      </c>
      <c r="B879" s="45" t="s">
        <v>1879</v>
      </c>
      <c r="C879" s="45" t="s">
        <v>2405</v>
      </c>
      <c r="D879" s="45" t="s">
        <v>151</v>
      </c>
      <c r="E879" s="45" t="s">
        <v>1</v>
      </c>
      <c r="F879" s="51"/>
      <c r="O879" s="48">
        <v>0</v>
      </c>
      <c r="Y879" s="48">
        <v>0</v>
      </c>
      <c r="AI879" s="48">
        <v>0</v>
      </c>
      <c r="AS879" s="48">
        <v>184769.4</v>
      </c>
      <c r="BC879" s="48">
        <v>153059.22</v>
      </c>
      <c r="BM879" s="48">
        <v>0</v>
      </c>
      <c r="BW879" s="48">
        <v>22024.55</v>
      </c>
    </row>
    <row r="880" spans="1:75" x14ac:dyDescent="0.3">
      <c r="A880" s="45" t="s">
        <v>1399</v>
      </c>
      <c r="B880" s="45" t="s">
        <v>1880</v>
      </c>
      <c r="C880" s="45" t="s">
        <v>2353</v>
      </c>
      <c r="D880" s="45" t="s">
        <v>273</v>
      </c>
      <c r="E880" s="45" t="s">
        <v>1</v>
      </c>
      <c r="F880" s="51"/>
      <c r="O880" s="48">
        <v>0</v>
      </c>
      <c r="Y880" s="48">
        <v>2342444.37</v>
      </c>
      <c r="AI880" s="48">
        <v>6240482.0599999996</v>
      </c>
      <c r="AS880" s="48">
        <v>4394039.63</v>
      </c>
      <c r="BC880" s="48">
        <v>859246.09</v>
      </c>
      <c r="BM880" s="48">
        <v>3023509.7</v>
      </c>
      <c r="BW880" s="48">
        <v>94787.72</v>
      </c>
    </row>
    <row r="881" spans="1:75" x14ac:dyDescent="0.3">
      <c r="A881" s="45" t="s">
        <v>1399</v>
      </c>
      <c r="B881" s="45" t="s">
        <v>1881</v>
      </c>
      <c r="C881" s="45" t="s">
        <v>145</v>
      </c>
      <c r="D881" s="45" t="s">
        <v>145</v>
      </c>
      <c r="E881" s="45" t="s">
        <v>1</v>
      </c>
      <c r="F881" s="51"/>
      <c r="O881" s="48">
        <v>0</v>
      </c>
      <c r="Y881" s="48">
        <v>0</v>
      </c>
      <c r="AI881" s="48">
        <v>0</v>
      </c>
      <c r="AS881" s="48">
        <v>0</v>
      </c>
      <c r="BC881" s="48">
        <v>0</v>
      </c>
      <c r="BM881" s="48">
        <v>0</v>
      </c>
      <c r="BW881" s="48">
        <v>0</v>
      </c>
    </row>
    <row r="882" spans="1:75" x14ac:dyDescent="0.3">
      <c r="A882" s="45" t="s">
        <v>1399</v>
      </c>
      <c r="B882" s="45" t="s">
        <v>1882</v>
      </c>
      <c r="C882" s="45" t="s">
        <v>145</v>
      </c>
      <c r="D882" s="45" t="s">
        <v>145</v>
      </c>
      <c r="E882" s="45" t="s">
        <v>1</v>
      </c>
      <c r="F882" s="51"/>
      <c r="O882" s="48">
        <v>0</v>
      </c>
      <c r="Y882" s="48">
        <v>0</v>
      </c>
      <c r="AI882" s="48">
        <v>0</v>
      </c>
      <c r="AS882" s="48">
        <v>0</v>
      </c>
      <c r="BC882" s="48">
        <v>0</v>
      </c>
      <c r="BM882" s="48">
        <v>0</v>
      </c>
      <c r="BW882" s="48">
        <v>0</v>
      </c>
    </row>
    <row r="883" spans="1:75" x14ac:dyDescent="0.3">
      <c r="A883" s="45" t="s">
        <v>1399</v>
      </c>
      <c r="B883" s="45" t="s">
        <v>1881</v>
      </c>
      <c r="C883" s="45" t="s">
        <v>2213</v>
      </c>
      <c r="D883" s="45" t="s">
        <v>156</v>
      </c>
      <c r="E883" s="45" t="s">
        <v>3</v>
      </c>
      <c r="F883" s="51"/>
      <c r="O883" s="48">
        <v>0</v>
      </c>
      <c r="Y883" s="48">
        <v>0</v>
      </c>
      <c r="AI883" s="48">
        <v>0</v>
      </c>
      <c r="AS883" s="48">
        <v>667898.87</v>
      </c>
      <c r="BC883" s="48">
        <v>65895.98</v>
      </c>
      <c r="BM883" s="48">
        <v>26438.87</v>
      </c>
      <c r="BW883" s="48">
        <v>7900.69</v>
      </c>
    </row>
    <row r="884" spans="1:75" x14ac:dyDescent="0.3">
      <c r="A884" s="45" t="s">
        <v>1399</v>
      </c>
      <c r="B884" s="45" t="s">
        <v>1883</v>
      </c>
      <c r="C884" s="45" t="s">
        <v>2111</v>
      </c>
      <c r="D884" s="45" t="s">
        <v>367</v>
      </c>
      <c r="E884" s="45" t="s">
        <v>3</v>
      </c>
      <c r="F884" s="51"/>
      <c r="O884" s="48">
        <v>0</v>
      </c>
      <c r="Y884" s="48">
        <v>0</v>
      </c>
      <c r="AI884" s="48">
        <v>0</v>
      </c>
      <c r="AS884" s="48">
        <v>0</v>
      </c>
      <c r="BC884" s="48">
        <v>262834.95</v>
      </c>
      <c r="BM884" s="48">
        <v>46802.47</v>
      </c>
      <c r="BW884" s="48">
        <v>20233.97</v>
      </c>
    </row>
    <row r="885" spans="1:75" x14ac:dyDescent="0.3">
      <c r="A885" s="45" t="s">
        <v>1399</v>
      </c>
      <c r="B885" s="45" t="s">
        <v>1884</v>
      </c>
      <c r="C885" s="45" t="s">
        <v>2214</v>
      </c>
      <c r="D885" s="45" t="s">
        <v>2215</v>
      </c>
      <c r="E885" s="45" t="s">
        <v>3</v>
      </c>
      <c r="F885" s="51"/>
      <c r="O885" s="48">
        <v>0</v>
      </c>
      <c r="Y885" s="48">
        <v>0</v>
      </c>
      <c r="AI885" s="48">
        <v>0</v>
      </c>
      <c r="AS885" s="48">
        <v>0</v>
      </c>
      <c r="BC885" s="48">
        <v>0</v>
      </c>
      <c r="BM885" s="48">
        <v>0</v>
      </c>
      <c r="BW885" s="48">
        <v>0</v>
      </c>
    </row>
    <row r="886" spans="1:75" x14ac:dyDescent="0.3">
      <c r="A886" s="45" t="s">
        <v>1399</v>
      </c>
      <c r="B886" s="45" t="s">
        <v>937</v>
      </c>
      <c r="C886" s="45" t="s">
        <v>1111</v>
      </c>
      <c r="D886" s="45" t="s">
        <v>162</v>
      </c>
      <c r="E886" s="45" t="s">
        <v>2</v>
      </c>
      <c r="F886" s="51"/>
      <c r="O886" s="48">
        <v>1029327.15</v>
      </c>
      <c r="Y886" s="48">
        <v>32221.77</v>
      </c>
      <c r="AI886" s="48">
        <v>57515.24</v>
      </c>
      <c r="AS886" s="48">
        <v>5405.69</v>
      </c>
      <c r="BC886" s="48">
        <v>0</v>
      </c>
      <c r="BM886" s="48">
        <v>0</v>
      </c>
      <c r="BW886" s="48">
        <v>0</v>
      </c>
    </row>
    <row r="887" spans="1:75" x14ac:dyDescent="0.3">
      <c r="A887" s="45" t="s">
        <v>1399</v>
      </c>
      <c r="B887" s="45" t="s">
        <v>938</v>
      </c>
      <c r="C887" s="45" t="s">
        <v>1111</v>
      </c>
      <c r="D887" s="45" t="s">
        <v>163</v>
      </c>
      <c r="E887" s="45" t="s">
        <v>2</v>
      </c>
      <c r="F887" s="51"/>
      <c r="O887" s="48">
        <v>0</v>
      </c>
      <c r="Y887" s="48">
        <v>0</v>
      </c>
      <c r="AI887" s="48">
        <v>0</v>
      </c>
      <c r="AS887" s="48">
        <v>0</v>
      </c>
      <c r="BC887" s="48">
        <v>0</v>
      </c>
      <c r="BM887" s="48">
        <v>0</v>
      </c>
      <c r="BW887" s="48">
        <v>0</v>
      </c>
    </row>
    <row r="888" spans="1:75" x14ac:dyDescent="0.3">
      <c r="A888" s="45" t="s">
        <v>1399</v>
      </c>
      <c r="B888" s="45" t="s">
        <v>1885</v>
      </c>
      <c r="C888" s="45" t="s">
        <v>1106</v>
      </c>
      <c r="D888" s="45" t="s">
        <v>164</v>
      </c>
      <c r="E888" s="45" t="s">
        <v>2</v>
      </c>
      <c r="F888" s="51"/>
      <c r="O888" s="48">
        <v>0</v>
      </c>
      <c r="Y888" s="48">
        <v>0</v>
      </c>
      <c r="AI888" s="48">
        <v>0</v>
      </c>
      <c r="AS888" s="48">
        <v>0</v>
      </c>
      <c r="BC888" s="48">
        <v>0</v>
      </c>
      <c r="BM888" s="48">
        <v>0</v>
      </c>
      <c r="BW888" s="48">
        <v>0</v>
      </c>
    </row>
    <row r="889" spans="1:75" x14ac:dyDescent="0.3">
      <c r="A889" s="45" t="s">
        <v>1399</v>
      </c>
      <c r="B889" s="45" t="s">
        <v>1886</v>
      </c>
      <c r="C889" s="45" t="s">
        <v>1173</v>
      </c>
      <c r="D889" s="45" t="s">
        <v>151</v>
      </c>
      <c r="E889" s="45" t="s">
        <v>2</v>
      </c>
      <c r="F889" s="51"/>
      <c r="O889" s="48">
        <v>0</v>
      </c>
      <c r="Y889" s="48">
        <v>0</v>
      </c>
      <c r="AI889" s="48">
        <v>0</v>
      </c>
      <c r="AS889" s="48">
        <v>0</v>
      </c>
      <c r="BC889" s="48">
        <v>0</v>
      </c>
      <c r="BM889" s="48">
        <v>0</v>
      </c>
      <c r="BW889" s="48">
        <v>0</v>
      </c>
    </row>
    <row r="890" spans="1:75" x14ac:dyDescent="0.3">
      <c r="A890" s="45" t="s">
        <v>1399</v>
      </c>
      <c r="B890" s="45" t="s">
        <v>941</v>
      </c>
      <c r="C890" s="45" t="s">
        <v>1122</v>
      </c>
      <c r="D890" s="45" t="s">
        <v>164</v>
      </c>
      <c r="E890" s="45" t="s">
        <v>2</v>
      </c>
      <c r="F890" s="51"/>
      <c r="O890" s="48">
        <v>0</v>
      </c>
      <c r="Y890" s="48">
        <v>0</v>
      </c>
      <c r="AI890" s="48">
        <v>0</v>
      </c>
      <c r="AS890" s="48">
        <v>0</v>
      </c>
      <c r="BC890" s="48">
        <v>0</v>
      </c>
      <c r="BM890" s="48">
        <v>0</v>
      </c>
      <c r="BW890" s="48">
        <v>0</v>
      </c>
    </row>
    <row r="891" spans="1:75" x14ac:dyDescent="0.3">
      <c r="A891" s="45" t="s">
        <v>1399</v>
      </c>
      <c r="B891" s="45" t="s">
        <v>1887</v>
      </c>
      <c r="C891" s="45" t="s">
        <v>2156</v>
      </c>
      <c r="D891" s="45" t="s">
        <v>368</v>
      </c>
      <c r="E891" s="45" t="s">
        <v>2</v>
      </c>
      <c r="F891" s="51"/>
      <c r="O891" s="48">
        <v>0</v>
      </c>
      <c r="Y891" s="48">
        <v>0</v>
      </c>
      <c r="AI891" s="48">
        <v>0</v>
      </c>
      <c r="AS891" s="48">
        <v>0</v>
      </c>
      <c r="BC891" s="48">
        <v>0</v>
      </c>
      <c r="BM891" s="48">
        <v>61890.41</v>
      </c>
      <c r="BW891" s="48">
        <v>8830.4500000000007</v>
      </c>
    </row>
    <row r="892" spans="1:75" x14ac:dyDescent="0.3">
      <c r="A892" s="45" t="s">
        <v>610</v>
      </c>
      <c r="B892" s="45" t="s">
        <v>3008</v>
      </c>
      <c r="C892" s="45" t="s">
        <v>2613</v>
      </c>
      <c r="D892" s="45" t="s">
        <v>165</v>
      </c>
      <c r="E892" s="45" t="s">
        <v>1</v>
      </c>
      <c r="F892" s="51"/>
      <c r="O892" s="48">
        <v>72519.240000000005</v>
      </c>
      <c r="Y892" s="48">
        <v>0</v>
      </c>
      <c r="AI892" s="48">
        <v>29811.05</v>
      </c>
      <c r="AS892" s="48">
        <v>7476.11</v>
      </c>
      <c r="BC892" s="48">
        <v>0</v>
      </c>
      <c r="BM892" s="48">
        <v>0</v>
      </c>
      <c r="BW892" s="48">
        <v>0</v>
      </c>
    </row>
    <row r="893" spans="1:75" x14ac:dyDescent="0.3">
      <c r="A893" s="45" t="s">
        <v>610</v>
      </c>
      <c r="B893" s="45" t="s">
        <v>3008</v>
      </c>
      <c r="C893" s="45" t="s">
        <v>1174</v>
      </c>
      <c r="D893" s="45" t="s">
        <v>165</v>
      </c>
      <c r="E893" s="45" t="s">
        <v>2</v>
      </c>
      <c r="F893" s="51"/>
      <c r="O893" s="48">
        <v>119.88</v>
      </c>
      <c r="Y893" s="48">
        <v>0.3</v>
      </c>
      <c r="AI893" s="48">
        <v>0</v>
      </c>
      <c r="AS893" s="48">
        <v>-7476.11</v>
      </c>
      <c r="BC893" s="48">
        <v>0</v>
      </c>
      <c r="BM893" s="48">
        <v>0</v>
      </c>
      <c r="BW893" s="48">
        <v>0</v>
      </c>
    </row>
    <row r="894" spans="1:75" x14ac:dyDescent="0.3">
      <c r="A894" s="45" t="s">
        <v>611</v>
      </c>
      <c r="B894" s="45" t="s">
        <v>943</v>
      </c>
      <c r="C894" s="45" t="s">
        <v>1175</v>
      </c>
      <c r="D894" s="45" t="s">
        <v>166</v>
      </c>
      <c r="E894" s="45" t="s">
        <v>2</v>
      </c>
      <c r="F894" s="51"/>
      <c r="O894" s="48">
        <v>0</v>
      </c>
      <c r="Y894" s="48">
        <v>0</v>
      </c>
      <c r="AI894" s="48">
        <v>0</v>
      </c>
      <c r="AS894" s="48">
        <v>0</v>
      </c>
      <c r="BC894" s="48">
        <v>0</v>
      </c>
      <c r="BM894" s="48">
        <v>0</v>
      </c>
      <c r="BW894" s="48">
        <v>0</v>
      </c>
    </row>
    <row r="895" spans="1:75" x14ac:dyDescent="0.3">
      <c r="A895" s="45" t="s">
        <v>612</v>
      </c>
      <c r="B895" s="45" t="s">
        <v>944</v>
      </c>
      <c r="C895" s="45" t="s">
        <v>1111</v>
      </c>
      <c r="D895" s="45" t="s">
        <v>167</v>
      </c>
      <c r="E895" s="45" t="s">
        <v>2</v>
      </c>
      <c r="F895" s="51"/>
      <c r="O895" s="48">
        <v>91629.6</v>
      </c>
      <c r="Y895" s="48">
        <v>0</v>
      </c>
      <c r="AI895" s="48">
        <v>0</v>
      </c>
      <c r="AS895" s="48">
        <v>0</v>
      </c>
      <c r="BC895" s="48">
        <v>0</v>
      </c>
      <c r="BM895" s="48">
        <v>0</v>
      </c>
      <c r="BW895" s="48">
        <v>0</v>
      </c>
    </row>
    <row r="896" spans="1:75" x14ac:dyDescent="0.3">
      <c r="A896" s="45" t="s">
        <v>613</v>
      </c>
      <c r="B896" s="45" t="s">
        <v>1888</v>
      </c>
      <c r="C896" s="45" t="s">
        <v>2346</v>
      </c>
      <c r="D896" s="45" t="s">
        <v>151</v>
      </c>
      <c r="E896" s="45" t="s">
        <v>1</v>
      </c>
      <c r="F896" s="51"/>
      <c r="O896" s="48">
        <v>0</v>
      </c>
      <c r="Y896" s="48">
        <v>0</v>
      </c>
      <c r="AI896" s="48">
        <v>0</v>
      </c>
      <c r="AS896" s="48">
        <v>0</v>
      </c>
      <c r="BC896" s="48">
        <v>5774.75</v>
      </c>
      <c r="BM896" s="48">
        <v>1225508.8500000001</v>
      </c>
      <c r="BW896" s="48">
        <v>896911.21</v>
      </c>
    </row>
    <row r="897" spans="1:75" x14ac:dyDescent="0.3">
      <c r="A897" s="45" t="s">
        <v>613</v>
      </c>
      <c r="B897" s="45" t="s">
        <v>1889</v>
      </c>
      <c r="C897" s="45" t="s">
        <v>2407</v>
      </c>
      <c r="D897" s="45" t="s">
        <v>156</v>
      </c>
      <c r="E897" s="45" t="s">
        <v>1</v>
      </c>
      <c r="F897" s="51"/>
      <c r="O897" s="48">
        <v>4874631.53</v>
      </c>
      <c r="Y897" s="48">
        <v>913131.53</v>
      </c>
      <c r="AI897" s="48">
        <v>702511.96</v>
      </c>
      <c r="AS897" s="48">
        <v>-496830.09</v>
      </c>
      <c r="BC897" s="48">
        <v>0</v>
      </c>
      <c r="BM897" s="48">
        <v>0</v>
      </c>
      <c r="BW897" s="48">
        <v>0</v>
      </c>
    </row>
    <row r="898" spans="1:75" x14ac:dyDescent="0.3">
      <c r="A898" s="45" t="s">
        <v>613</v>
      </c>
      <c r="B898" s="45" t="s">
        <v>1890</v>
      </c>
      <c r="C898" s="45" t="s">
        <v>2359</v>
      </c>
      <c r="D898" s="45" t="s">
        <v>156</v>
      </c>
      <c r="E898" s="45" t="s">
        <v>1</v>
      </c>
      <c r="F898" s="51"/>
      <c r="O898" s="48">
        <v>0</v>
      </c>
      <c r="Y898" s="48">
        <v>0</v>
      </c>
      <c r="AI898" s="48">
        <v>155130.82999999999</v>
      </c>
      <c r="AS898" s="48">
        <v>175830.49</v>
      </c>
      <c r="BC898" s="48">
        <v>460396.26</v>
      </c>
      <c r="BM898" s="48">
        <v>246736.95</v>
      </c>
      <c r="BW898" s="48">
        <v>54911.62</v>
      </c>
    </row>
    <row r="899" spans="1:75" x14ac:dyDescent="0.3">
      <c r="A899" s="45" t="s">
        <v>613</v>
      </c>
      <c r="B899" s="45" t="s">
        <v>1891</v>
      </c>
      <c r="C899" s="45" t="s">
        <v>1174</v>
      </c>
      <c r="D899" s="45" t="s">
        <v>151</v>
      </c>
      <c r="E899" s="45" t="s">
        <v>2</v>
      </c>
      <c r="F899" s="51"/>
      <c r="O899" s="48">
        <v>2130267.2799999998</v>
      </c>
      <c r="Y899" s="48">
        <v>192198.12</v>
      </c>
      <c r="AI899" s="48">
        <v>53236.31</v>
      </c>
      <c r="AS899" s="48">
        <v>166296.78</v>
      </c>
      <c r="BC899" s="48">
        <v>-20111.66</v>
      </c>
      <c r="BM899" s="48">
        <v>0</v>
      </c>
      <c r="BW899" s="48">
        <v>0</v>
      </c>
    </row>
    <row r="900" spans="1:75" x14ac:dyDescent="0.3">
      <c r="A900" s="45" t="s">
        <v>613</v>
      </c>
      <c r="B900" s="45" t="s">
        <v>1889</v>
      </c>
      <c r="C900" s="45" t="s">
        <v>1176</v>
      </c>
      <c r="D900" s="45" t="s">
        <v>156</v>
      </c>
      <c r="E900" s="45" t="s">
        <v>2</v>
      </c>
      <c r="F900" s="51"/>
      <c r="O900" s="48">
        <v>3313951.68</v>
      </c>
      <c r="Y900" s="48">
        <v>4581334.92</v>
      </c>
      <c r="AI900" s="48">
        <v>1365513.59</v>
      </c>
      <c r="AS900" s="48">
        <v>1395450.03</v>
      </c>
      <c r="BC900" s="48">
        <v>308631.33</v>
      </c>
      <c r="BM900" s="48">
        <v>478834.85</v>
      </c>
      <c r="BW900" s="48">
        <v>175787.1</v>
      </c>
    </row>
    <row r="901" spans="1:75" x14ac:dyDescent="0.3">
      <c r="A901" s="45" t="s">
        <v>613</v>
      </c>
      <c r="B901" s="45" t="s">
        <v>1888</v>
      </c>
      <c r="C901" s="45" t="s">
        <v>1176</v>
      </c>
      <c r="D901" s="45" t="s">
        <v>151</v>
      </c>
      <c r="E901" s="45" t="s">
        <v>2</v>
      </c>
      <c r="F901" s="51"/>
      <c r="O901" s="48">
        <v>0</v>
      </c>
      <c r="Y901" s="48">
        <v>0</v>
      </c>
      <c r="AI901" s="48">
        <v>0</v>
      </c>
      <c r="AS901" s="48">
        <v>0</v>
      </c>
      <c r="BC901" s="48">
        <v>0</v>
      </c>
      <c r="BM901" s="48">
        <v>0</v>
      </c>
      <c r="BW901" s="48">
        <v>0</v>
      </c>
    </row>
    <row r="902" spans="1:75" x14ac:dyDescent="0.3">
      <c r="A902" s="45" t="s">
        <v>613</v>
      </c>
      <c r="B902" s="45" t="s">
        <v>1890</v>
      </c>
      <c r="C902" s="45" t="s">
        <v>2216</v>
      </c>
      <c r="D902" s="45" t="s">
        <v>156</v>
      </c>
      <c r="E902" s="45" t="s">
        <v>2</v>
      </c>
      <c r="F902" s="51"/>
      <c r="O902" s="48">
        <v>0</v>
      </c>
      <c r="Y902" s="48">
        <v>0</v>
      </c>
      <c r="AI902" s="48">
        <v>0</v>
      </c>
      <c r="AS902" s="48">
        <v>0</v>
      </c>
      <c r="BC902" s="48">
        <v>0</v>
      </c>
      <c r="BM902" s="48">
        <v>0</v>
      </c>
      <c r="BW902" s="48">
        <v>0</v>
      </c>
    </row>
    <row r="903" spans="1:75" x14ac:dyDescent="0.3">
      <c r="A903" s="45" t="s">
        <v>2649</v>
      </c>
      <c r="B903" s="45" t="s">
        <v>947</v>
      </c>
      <c r="C903" s="45" t="s">
        <v>1172</v>
      </c>
      <c r="D903" s="45" t="s">
        <v>168</v>
      </c>
      <c r="E903" s="45" t="s">
        <v>2</v>
      </c>
      <c r="F903" s="51"/>
      <c r="O903" s="48">
        <v>0</v>
      </c>
      <c r="Y903" s="48">
        <v>0</v>
      </c>
      <c r="AI903" s="48">
        <v>0</v>
      </c>
      <c r="AS903" s="48">
        <v>0</v>
      </c>
      <c r="BC903" s="48">
        <v>0</v>
      </c>
      <c r="BM903" s="48">
        <v>0</v>
      </c>
      <c r="BW903" s="48">
        <v>0</v>
      </c>
    </row>
    <row r="904" spans="1:75" x14ac:dyDescent="0.3">
      <c r="A904" s="45" t="s">
        <v>615</v>
      </c>
      <c r="B904" s="45" t="s">
        <v>948</v>
      </c>
      <c r="C904" s="45" t="s">
        <v>1177</v>
      </c>
      <c r="D904" s="45" t="s">
        <v>151</v>
      </c>
      <c r="E904" s="45" t="s">
        <v>2</v>
      </c>
      <c r="F904" s="51"/>
      <c r="O904" s="48">
        <v>1006.2</v>
      </c>
      <c r="Y904" s="48">
        <v>-66495.25</v>
      </c>
      <c r="AI904" s="48">
        <v>327.31</v>
      </c>
      <c r="AS904" s="48">
        <v>377.63</v>
      </c>
      <c r="BC904" s="48">
        <v>0</v>
      </c>
      <c r="BM904" s="48">
        <v>0</v>
      </c>
      <c r="BW904" s="48">
        <v>0</v>
      </c>
    </row>
    <row r="905" spans="1:75" x14ac:dyDescent="0.3">
      <c r="A905" s="45" t="s">
        <v>616</v>
      </c>
      <c r="B905" s="45" t="s">
        <v>949</v>
      </c>
      <c r="C905" s="45" t="s">
        <v>1178</v>
      </c>
      <c r="D905" s="45" t="s">
        <v>169</v>
      </c>
      <c r="E905" s="45" t="s">
        <v>2</v>
      </c>
      <c r="F905" s="51"/>
      <c r="O905" s="48">
        <v>159361.96</v>
      </c>
      <c r="Y905" s="48">
        <v>71411.8</v>
      </c>
      <c r="AI905" s="48">
        <v>0</v>
      </c>
      <c r="AS905" s="48">
        <v>0</v>
      </c>
      <c r="BC905" s="48">
        <v>0</v>
      </c>
      <c r="BM905" s="48">
        <v>0</v>
      </c>
      <c r="BW905" s="48">
        <v>0</v>
      </c>
    </row>
    <row r="906" spans="1:75" x14ac:dyDescent="0.3">
      <c r="A906" s="45" t="s">
        <v>1400</v>
      </c>
      <c r="B906" s="45" t="s">
        <v>1892</v>
      </c>
      <c r="C906" s="45" t="s">
        <v>2079</v>
      </c>
      <c r="D906" s="45" t="s">
        <v>145</v>
      </c>
      <c r="E906" s="45" t="s">
        <v>1</v>
      </c>
      <c r="F906" s="51"/>
      <c r="O906" s="48">
        <v>0</v>
      </c>
      <c r="Y906" s="48">
        <v>0</v>
      </c>
      <c r="AI906" s="48">
        <v>0</v>
      </c>
      <c r="AS906" s="48">
        <v>0</v>
      </c>
      <c r="BC906" s="48">
        <v>0</v>
      </c>
      <c r="BM906" s="48">
        <v>0</v>
      </c>
      <c r="BW906" s="48">
        <v>0</v>
      </c>
    </row>
    <row r="907" spans="1:75" x14ac:dyDescent="0.3">
      <c r="A907" s="45" t="s">
        <v>1400</v>
      </c>
      <c r="B907" s="45" t="s">
        <v>1893</v>
      </c>
      <c r="C907" s="45" t="s">
        <v>2217</v>
      </c>
      <c r="D907" s="45" t="s">
        <v>66</v>
      </c>
      <c r="E907" s="45" t="s">
        <v>2</v>
      </c>
      <c r="F907" s="51"/>
      <c r="O907" s="48">
        <v>0</v>
      </c>
      <c r="Y907" s="48">
        <v>0</v>
      </c>
      <c r="AI907" s="48">
        <v>0</v>
      </c>
      <c r="AS907" s="48">
        <v>0</v>
      </c>
      <c r="BC907" s="48">
        <v>0</v>
      </c>
      <c r="BM907" s="48">
        <v>131591.69</v>
      </c>
      <c r="BW907" s="48">
        <v>620291.31000000006</v>
      </c>
    </row>
    <row r="908" spans="1:75" x14ac:dyDescent="0.3">
      <c r="A908" s="45" t="s">
        <v>1401</v>
      </c>
      <c r="B908" s="45" t="s">
        <v>1894</v>
      </c>
      <c r="C908" s="45" t="s">
        <v>2088</v>
      </c>
      <c r="D908" s="45" t="s">
        <v>145</v>
      </c>
      <c r="E908" s="45" t="s">
        <v>1</v>
      </c>
      <c r="F908" s="51"/>
      <c r="O908" s="48">
        <v>0</v>
      </c>
      <c r="Y908" s="48">
        <v>0</v>
      </c>
      <c r="AI908" s="48">
        <v>0</v>
      </c>
      <c r="AS908" s="48">
        <v>0</v>
      </c>
      <c r="BC908" s="48">
        <v>0</v>
      </c>
      <c r="BM908" s="48">
        <v>0</v>
      </c>
      <c r="BW908" s="48">
        <v>0</v>
      </c>
    </row>
    <row r="909" spans="1:75" x14ac:dyDescent="0.3">
      <c r="A909" s="45" t="s">
        <v>1401</v>
      </c>
      <c r="B909" s="45" t="s">
        <v>1895</v>
      </c>
      <c r="C909" s="45" t="s">
        <v>2199</v>
      </c>
      <c r="D909" s="45" t="s">
        <v>347</v>
      </c>
      <c r="E909" s="45" t="s">
        <v>3</v>
      </c>
      <c r="F909" s="51"/>
      <c r="O909" s="48">
        <v>0</v>
      </c>
      <c r="Y909" s="48">
        <v>0</v>
      </c>
      <c r="AI909" s="48">
        <v>0</v>
      </c>
      <c r="AS909" s="48">
        <v>0</v>
      </c>
      <c r="BC909" s="48">
        <v>61168.17</v>
      </c>
      <c r="BM909" s="48">
        <v>250354.7</v>
      </c>
      <c r="BW909" s="48">
        <v>0</v>
      </c>
    </row>
    <row r="910" spans="1:75" x14ac:dyDescent="0.3">
      <c r="A910" s="45" t="s">
        <v>1402</v>
      </c>
      <c r="B910" s="45" t="s">
        <v>1896</v>
      </c>
      <c r="C910" s="45" t="s">
        <v>2095</v>
      </c>
      <c r="D910" s="45" t="s">
        <v>145</v>
      </c>
      <c r="E910" s="45" t="s">
        <v>1</v>
      </c>
      <c r="F910" s="51"/>
      <c r="O910" s="48">
        <v>0</v>
      </c>
      <c r="Y910" s="48">
        <v>0</v>
      </c>
      <c r="AI910" s="48">
        <v>0</v>
      </c>
      <c r="AS910" s="48">
        <v>0</v>
      </c>
      <c r="BC910" s="48">
        <v>0</v>
      </c>
      <c r="BM910" s="48">
        <v>0</v>
      </c>
      <c r="BW910" s="48">
        <v>0</v>
      </c>
    </row>
    <row r="911" spans="1:75" x14ac:dyDescent="0.3">
      <c r="A911" s="45" t="s">
        <v>1402</v>
      </c>
      <c r="B911" s="45" t="s">
        <v>1897</v>
      </c>
      <c r="C911" s="45" t="s">
        <v>2079</v>
      </c>
      <c r="D911" s="45" t="s">
        <v>145</v>
      </c>
      <c r="E911" s="45" t="s">
        <v>1</v>
      </c>
      <c r="F911" s="51"/>
      <c r="O911" s="48">
        <v>0</v>
      </c>
      <c r="Y911" s="48">
        <v>0</v>
      </c>
      <c r="AI911" s="48">
        <v>0</v>
      </c>
      <c r="AS911" s="48">
        <v>0</v>
      </c>
      <c r="BC911" s="48">
        <v>0</v>
      </c>
      <c r="BM911" s="48">
        <v>0</v>
      </c>
      <c r="BW911" s="48">
        <v>0</v>
      </c>
    </row>
    <row r="912" spans="1:75" x14ac:dyDescent="0.3">
      <c r="A912" s="45" t="s">
        <v>1402</v>
      </c>
      <c r="B912" s="45" t="s">
        <v>1898</v>
      </c>
      <c r="C912" s="45" t="s">
        <v>2082</v>
      </c>
      <c r="D912" s="45" t="s">
        <v>145</v>
      </c>
      <c r="E912" s="45" t="s">
        <v>1</v>
      </c>
      <c r="F912" s="51"/>
      <c r="O912" s="48">
        <v>0</v>
      </c>
      <c r="Y912" s="48">
        <v>0</v>
      </c>
      <c r="AI912" s="48">
        <v>0</v>
      </c>
      <c r="AS912" s="48">
        <v>0</v>
      </c>
      <c r="BC912" s="48">
        <v>0</v>
      </c>
      <c r="BM912" s="48">
        <v>0</v>
      </c>
      <c r="BW912" s="48">
        <v>0</v>
      </c>
    </row>
    <row r="913" spans="1:75" x14ac:dyDescent="0.3">
      <c r="A913" s="45" t="s">
        <v>1402</v>
      </c>
      <c r="B913" s="45" t="s">
        <v>1899</v>
      </c>
      <c r="C913" s="45" t="s">
        <v>1172</v>
      </c>
      <c r="D913" s="45" t="s">
        <v>52</v>
      </c>
      <c r="E913" s="45" t="s">
        <v>2</v>
      </c>
      <c r="F913" s="51"/>
      <c r="O913" s="48">
        <v>0</v>
      </c>
      <c r="Y913" s="48">
        <v>507994.38</v>
      </c>
      <c r="AI913" s="48">
        <v>0</v>
      </c>
      <c r="AS913" s="48">
        <v>0</v>
      </c>
      <c r="BC913" s="48">
        <v>0</v>
      </c>
      <c r="BM913" s="48">
        <v>0</v>
      </c>
      <c r="BW913" s="48">
        <v>0</v>
      </c>
    </row>
    <row r="914" spans="1:75" x14ac:dyDescent="0.3">
      <c r="A914" s="45" t="s">
        <v>1402</v>
      </c>
      <c r="B914" s="45" t="s">
        <v>1900</v>
      </c>
      <c r="C914" s="45" t="s">
        <v>2218</v>
      </c>
      <c r="D914" s="45" t="s">
        <v>2219</v>
      </c>
      <c r="E914" s="45" t="s">
        <v>3</v>
      </c>
      <c r="F914" s="51"/>
      <c r="O914" s="48">
        <v>0</v>
      </c>
      <c r="Y914" s="48">
        <v>0</v>
      </c>
      <c r="AI914" s="48">
        <v>0</v>
      </c>
      <c r="AS914" s="48">
        <v>0</v>
      </c>
      <c r="BC914" s="48">
        <v>0</v>
      </c>
      <c r="BM914" s="48">
        <v>0</v>
      </c>
      <c r="BW914" s="48">
        <v>0</v>
      </c>
    </row>
    <row r="915" spans="1:75" x14ac:dyDescent="0.3">
      <c r="A915" s="45" t="s">
        <v>1403</v>
      </c>
      <c r="B915" s="45" t="s">
        <v>1901</v>
      </c>
      <c r="C915" s="45" t="s">
        <v>2079</v>
      </c>
      <c r="D915" s="45" t="s">
        <v>145</v>
      </c>
      <c r="E915" s="45" t="s">
        <v>1</v>
      </c>
      <c r="F915" s="51"/>
      <c r="O915" s="48">
        <v>0</v>
      </c>
      <c r="Y915" s="48">
        <v>0</v>
      </c>
      <c r="AI915" s="48">
        <v>0</v>
      </c>
      <c r="AS915" s="48">
        <v>0</v>
      </c>
      <c r="BC915" s="48">
        <v>0</v>
      </c>
      <c r="BM915" s="48">
        <v>0</v>
      </c>
      <c r="BW915" s="48">
        <v>0</v>
      </c>
    </row>
    <row r="916" spans="1:75" x14ac:dyDescent="0.3">
      <c r="A916" s="45" t="s">
        <v>1403</v>
      </c>
      <c r="B916" s="45" t="s">
        <v>952</v>
      </c>
      <c r="C916" s="45" t="s">
        <v>1179</v>
      </c>
      <c r="D916" s="45" t="s">
        <v>166</v>
      </c>
      <c r="E916" s="45" t="s">
        <v>2</v>
      </c>
      <c r="F916" s="51"/>
      <c r="O916" s="48">
        <v>0</v>
      </c>
      <c r="Y916" s="48">
        <v>0</v>
      </c>
      <c r="AI916" s="48">
        <v>0</v>
      </c>
      <c r="AS916" s="48">
        <v>0</v>
      </c>
      <c r="BC916" s="48">
        <v>0</v>
      </c>
      <c r="BM916" s="48">
        <v>0</v>
      </c>
      <c r="BW916" s="48">
        <v>0</v>
      </c>
    </row>
    <row r="917" spans="1:75" x14ac:dyDescent="0.3">
      <c r="A917" s="45" t="s">
        <v>618</v>
      </c>
      <c r="B917" s="45" t="s">
        <v>953</v>
      </c>
      <c r="C917" s="45" t="s">
        <v>1128</v>
      </c>
      <c r="D917" s="45" t="s">
        <v>172</v>
      </c>
      <c r="E917" s="45" t="s">
        <v>2</v>
      </c>
      <c r="F917" s="51"/>
      <c r="O917" s="48">
        <v>49267.48</v>
      </c>
      <c r="Y917" s="48">
        <v>41211.699999999997</v>
      </c>
      <c r="AI917" s="48">
        <v>10837.97</v>
      </c>
      <c r="AS917" s="48">
        <v>243694</v>
      </c>
      <c r="BC917" s="48">
        <v>247720.22</v>
      </c>
      <c r="BM917" s="48">
        <v>129464.12</v>
      </c>
      <c r="BW917" s="48">
        <v>381635.69</v>
      </c>
    </row>
    <row r="918" spans="1:75" x14ac:dyDescent="0.3">
      <c r="A918" s="45" t="s">
        <v>619</v>
      </c>
      <c r="B918" s="45" t="s">
        <v>954</v>
      </c>
      <c r="C918" s="45" t="s">
        <v>1180</v>
      </c>
      <c r="D918" s="45" t="s">
        <v>97</v>
      </c>
      <c r="E918" s="45" t="s">
        <v>2</v>
      </c>
      <c r="F918" s="51"/>
      <c r="O918" s="48">
        <v>1780509.14</v>
      </c>
      <c r="Y918" s="48">
        <v>1671316.73</v>
      </c>
      <c r="AI918" s="48">
        <v>304782.71000000002</v>
      </c>
      <c r="AS918" s="48">
        <v>272312.53999999998</v>
      </c>
      <c r="BC918" s="48">
        <v>80517.45</v>
      </c>
      <c r="BM918" s="48">
        <v>21549.29</v>
      </c>
      <c r="BW918" s="48">
        <v>0</v>
      </c>
    </row>
    <row r="919" spans="1:75" x14ac:dyDescent="0.3">
      <c r="A919" s="45" t="s">
        <v>620</v>
      </c>
      <c r="B919" s="45" t="s">
        <v>955</v>
      </c>
      <c r="C919" s="45" t="s">
        <v>1111</v>
      </c>
      <c r="D919" s="45" t="s">
        <v>173</v>
      </c>
      <c r="E919" s="45" t="s">
        <v>2</v>
      </c>
      <c r="F919" s="51"/>
      <c r="O919" s="48">
        <v>0</v>
      </c>
      <c r="Y919" s="48">
        <v>0</v>
      </c>
      <c r="AI919" s="48">
        <v>0</v>
      </c>
      <c r="AS919" s="48">
        <v>0</v>
      </c>
      <c r="BC919" s="48">
        <v>0</v>
      </c>
      <c r="BM919" s="48">
        <v>0</v>
      </c>
      <c r="BW919" s="48">
        <v>0</v>
      </c>
    </row>
    <row r="920" spans="1:75" x14ac:dyDescent="0.3">
      <c r="A920" s="45" t="s">
        <v>1404</v>
      </c>
      <c r="B920" s="45" t="s">
        <v>1404</v>
      </c>
      <c r="C920" s="45" t="s">
        <v>2082</v>
      </c>
      <c r="D920" s="45" t="s">
        <v>145</v>
      </c>
      <c r="E920" s="45" t="s">
        <v>1</v>
      </c>
      <c r="F920" s="51"/>
      <c r="O920" s="48">
        <v>0</v>
      </c>
      <c r="Y920" s="48">
        <v>0</v>
      </c>
      <c r="AI920" s="48">
        <v>0</v>
      </c>
      <c r="AS920" s="48">
        <v>0</v>
      </c>
      <c r="BC920" s="48">
        <v>0</v>
      </c>
      <c r="BM920" s="48">
        <v>0</v>
      </c>
      <c r="BW920" s="48">
        <v>0</v>
      </c>
    </row>
    <row r="921" spans="1:75" x14ac:dyDescent="0.3">
      <c r="A921" s="45" t="s">
        <v>1405</v>
      </c>
      <c r="B921" s="45" t="s">
        <v>951</v>
      </c>
      <c r="C921" s="45" t="s">
        <v>1172</v>
      </c>
      <c r="D921" s="45" t="s">
        <v>171</v>
      </c>
      <c r="E921" s="45" t="s">
        <v>2</v>
      </c>
      <c r="F921" s="51"/>
      <c r="O921" s="48">
        <v>0</v>
      </c>
      <c r="Y921" s="48">
        <v>0</v>
      </c>
      <c r="AI921" s="48">
        <v>0</v>
      </c>
      <c r="AS921" s="48">
        <v>0</v>
      </c>
      <c r="BC921" s="48">
        <v>0</v>
      </c>
      <c r="BM921" s="48">
        <v>0</v>
      </c>
      <c r="BW921" s="48">
        <v>151265.92000000001</v>
      </c>
    </row>
    <row r="922" spans="1:75" x14ac:dyDescent="0.3">
      <c r="A922" s="45" t="s">
        <v>1405</v>
      </c>
      <c r="B922" s="45" t="s">
        <v>1902</v>
      </c>
      <c r="C922" s="45" t="s">
        <v>2210</v>
      </c>
      <c r="D922" s="45" t="s">
        <v>170</v>
      </c>
      <c r="E922" s="45" t="s">
        <v>2</v>
      </c>
      <c r="F922" s="51"/>
      <c r="O922" s="48">
        <v>0</v>
      </c>
      <c r="Y922" s="48">
        <v>0</v>
      </c>
      <c r="AI922" s="48">
        <v>0</v>
      </c>
      <c r="AS922" s="48">
        <v>148909.65</v>
      </c>
      <c r="BC922" s="48">
        <v>0</v>
      </c>
      <c r="BM922" s="48">
        <v>0</v>
      </c>
      <c r="BW922" s="48">
        <v>0</v>
      </c>
    </row>
    <row r="923" spans="1:75" x14ac:dyDescent="0.3">
      <c r="A923" s="45" t="s">
        <v>1405</v>
      </c>
      <c r="B923" s="45" t="s">
        <v>1903</v>
      </c>
      <c r="C923" s="45" t="s">
        <v>2210</v>
      </c>
      <c r="D923" s="45" t="s">
        <v>335</v>
      </c>
      <c r="E923" s="45" t="s">
        <v>2</v>
      </c>
      <c r="F923" s="51"/>
      <c r="O923" s="48">
        <v>0</v>
      </c>
      <c r="Y923" s="48">
        <v>0</v>
      </c>
      <c r="AI923" s="48">
        <v>0</v>
      </c>
      <c r="AS923" s="48">
        <v>230965.2</v>
      </c>
      <c r="BC923" s="48">
        <v>32382.85</v>
      </c>
      <c r="BM923" s="48">
        <v>11408.09</v>
      </c>
      <c r="BW923" s="48">
        <v>4270.18</v>
      </c>
    </row>
    <row r="924" spans="1:75" x14ac:dyDescent="0.3">
      <c r="A924" s="45" t="s">
        <v>2952</v>
      </c>
      <c r="B924" s="45" t="s">
        <v>961</v>
      </c>
      <c r="C924" s="45" t="s">
        <v>1079</v>
      </c>
      <c r="D924" s="45" t="s">
        <v>178</v>
      </c>
      <c r="E924" s="45" t="s">
        <v>2</v>
      </c>
      <c r="F924" s="51"/>
      <c r="O924" s="48">
        <v>11053.11</v>
      </c>
      <c r="Y924" s="48">
        <v>0</v>
      </c>
      <c r="AI924" s="48">
        <v>0</v>
      </c>
      <c r="AS924" s="48">
        <v>0</v>
      </c>
      <c r="BC924" s="48">
        <v>0</v>
      </c>
      <c r="BM924" s="48">
        <v>0</v>
      </c>
      <c r="BW924" s="48">
        <v>0</v>
      </c>
    </row>
    <row r="925" spans="1:75" x14ac:dyDescent="0.3">
      <c r="A925" s="45" t="s">
        <v>2510</v>
      </c>
      <c r="B925" s="45" t="s">
        <v>960</v>
      </c>
      <c r="C925" s="45" t="s">
        <v>1182</v>
      </c>
      <c r="D925" s="45" t="s">
        <v>177</v>
      </c>
      <c r="E925" s="45" t="s">
        <v>2</v>
      </c>
      <c r="F925" s="51"/>
      <c r="O925" s="48">
        <v>237072.91</v>
      </c>
      <c r="Y925" s="48">
        <v>-23025.279999999999</v>
      </c>
      <c r="AI925" s="48">
        <v>1012.04</v>
      </c>
      <c r="AS925" s="48">
        <v>0</v>
      </c>
      <c r="BC925" s="48">
        <v>0</v>
      </c>
      <c r="BM925" s="48">
        <v>0</v>
      </c>
      <c r="BW925" s="48">
        <v>0</v>
      </c>
    </row>
    <row r="926" spans="1:75" x14ac:dyDescent="0.3">
      <c r="A926" s="45" t="s">
        <v>2510</v>
      </c>
      <c r="B926" s="45" t="s">
        <v>960</v>
      </c>
      <c r="C926" s="45" t="s">
        <v>1183</v>
      </c>
      <c r="D926" s="45" t="s">
        <v>177</v>
      </c>
      <c r="E926" s="45" t="s">
        <v>2</v>
      </c>
      <c r="F926" s="51"/>
      <c r="O926" s="48">
        <v>0</v>
      </c>
      <c r="Y926" s="48">
        <v>0</v>
      </c>
      <c r="AI926" s="48">
        <v>0</v>
      </c>
      <c r="AS926" s="48">
        <v>0</v>
      </c>
      <c r="BC926" s="48">
        <v>0</v>
      </c>
      <c r="BM926" s="48">
        <v>0</v>
      </c>
      <c r="BW926" s="48">
        <v>0</v>
      </c>
    </row>
    <row r="927" spans="1:75" x14ac:dyDescent="0.3">
      <c r="A927" s="45" t="s">
        <v>578</v>
      </c>
      <c r="B927" s="45" t="s">
        <v>962</v>
      </c>
      <c r="C927" s="45" t="s">
        <v>1111</v>
      </c>
      <c r="D927" s="45" t="s">
        <v>128</v>
      </c>
      <c r="E927" s="45" t="s">
        <v>2</v>
      </c>
      <c r="F927" s="51"/>
      <c r="O927" s="48">
        <v>0</v>
      </c>
      <c r="Y927" s="48">
        <v>0</v>
      </c>
      <c r="AI927" s="48">
        <v>0</v>
      </c>
      <c r="AS927" s="48">
        <v>0</v>
      </c>
      <c r="BC927" s="48">
        <v>0</v>
      </c>
      <c r="BM927" s="48">
        <v>0</v>
      </c>
      <c r="BW927" s="48">
        <v>0</v>
      </c>
    </row>
    <row r="928" spans="1:75" x14ac:dyDescent="0.3">
      <c r="A928" s="45" t="s">
        <v>1406</v>
      </c>
      <c r="B928" s="45" t="s">
        <v>1904</v>
      </c>
      <c r="C928" s="45" t="s">
        <v>2095</v>
      </c>
      <c r="D928" s="45" t="s">
        <v>145</v>
      </c>
      <c r="E928" s="45" t="s">
        <v>1</v>
      </c>
      <c r="F928" s="51"/>
      <c r="O928" s="48">
        <v>0</v>
      </c>
      <c r="Y928" s="48">
        <v>0</v>
      </c>
      <c r="AI928" s="48">
        <v>0</v>
      </c>
      <c r="AS928" s="48">
        <v>0</v>
      </c>
      <c r="BC928" s="48">
        <v>0</v>
      </c>
      <c r="BM928" s="48">
        <v>0</v>
      </c>
      <c r="BW928" s="48">
        <v>0</v>
      </c>
    </row>
    <row r="929" spans="1:75" x14ac:dyDescent="0.3">
      <c r="A929" s="45" t="s">
        <v>1406</v>
      </c>
      <c r="B929" s="45" t="s">
        <v>1905</v>
      </c>
      <c r="C929" s="45" t="s">
        <v>2082</v>
      </c>
      <c r="D929" s="45" t="s">
        <v>145</v>
      </c>
      <c r="E929" s="45" t="s">
        <v>1</v>
      </c>
      <c r="F929" s="51"/>
      <c r="O929" s="48">
        <v>0</v>
      </c>
      <c r="Y929" s="48">
        <v>0</v>
      </c>
      <c r="AI929" s="48">
        <v>0</v>
      </c>
      <c r="AS929" s="48">
        <v>0</v>
      </c>
      <c r="BC929" s="48">
        <v>0</v>
      </c>
      <c r="BM929" s="48">
        <v>0</v>
      </c>
      <c r="BW929" s="48">
        <v>0</v>
      </c>
    </row>
    <row r="930" spans="1:75" x14ac:dyDescent="0.3">
      <c r="A930" s="45" t="s">
        <v>1406</v>
      </c>
      <c r="B930" s="45" t="s">
        <v>1906</v>
      </c>
      <c r="C930" s="45" t="s">
        <v>2082</v>
      </c>
      <c r="D930" s="45" t="s">
        <v>145</v>
      </c>
      <c r="E930" s="45" t="s">
        <v>1</v>
      </c>
      <c r="F930" s="51"/>
      <c r="O930" s="48">
        <v>0</v>
      </c>
      <c r="Y930" s="48">
        <v>0</v>
      </c>
      <c r="AI930" s="48">
        <v>0</v>
      </c>
      <c r="AS930" s="48">
        <v>0</v>
      </c>
      <c r="BC930" s="48">
        <v>0</v>
      </c>
      <c r="BM930" s="48">
        <v>0</v>
      </c>
      <c r="BW930" s="48">
        <v>0</v>
      </c>
    </row>
    <row r="931" spans="1:75" x14ac:dyDescent="0.3">
      <c r="A931" s="45" t="s">
        <v>1406</v>
      </c>
      <c r="B931" s="45" t="s">
        <v>1892</v>
      </c>
      <c r="C931" s="45" t="s">
        <v>145</v>
      </c>
      <c r="D931" s="45" t="s">
        <v>145</v>
      </c>
      <c r="E931" s="45" t="s">
        <v>4</v>
      </c>
      <c r="F931" s="51"/>
      <c r="O931" s="48">
        <v>0</v>
      </c>
      <c r="Y931" s="48">
        <v>0</v>
      </c>
      <c r="AI931" s="48">
        <v>0</v>
      </c>
      <c r="AS931" s="48">
        <v>0</v>
      </c>
      <c r="BC931" s="48">
        <v>0</v>
      </c>
      <c r="BM931" s="48">
        <v>0</v>
      </c>
      <c r="BW931" s="48">
        <v>0</v>
      </c>
    </row>
    <row r="932" spans="1:75" x14ac:dyDescent="0.3">
      <c r="A932" s="45" t="s">
        <v>1406</v>
      </c>
      <c r="B932" s="45" t="s">
        <v>1907</v>
      </c>
      <c r="C932" s="45" t="s">
        <v>2218</v>
      </c>
      <c r="D932" s="45" t="s">
        <v>2215</v>
      </c>
      <c r="E932" s="45" t="s">
        <v>3</v>
      </c>
      <c r="F932" s="51"/>
      <c r="O932" s="48">
        <v>0</v>
      </c>
      <c r="Y932" s="48">
        <v>0</v>
      </c>
      <c r="AI932" s="48">
        <v>0</v>
      </c>
      <c r="AS932" s="48">
        <v>0</v>
      </c>
      <c r="BC932" s="48">
        <v>0</v>
      </c>
      <c r="BM932" s="48">
        <v>0</v>
      </c>
      <c r="BW932" s="48">
        <v>0</v>
      </c>
    </row>
    <row r="933" spans="1:75" x14ac:dyDescent="0.3">
      <c r="A933" s="45" t="s">
        <v>1406</v>
      </c>
      <c r="B933" s="45" t="s">
        <v>956</v>
      </c>
      <c r="C933" s="45" t="s">
        <v>1111</v>
      </c>
      <c r="D933" s="45" t="s">
        <v>174</v>
      </c>
      <c r="E933" s="45" t="s">
        <v>2</v>
      </c>
      <c r="F933" s="51"/>
      <c r="O933" s="48">
        <v>15792.31</v>
      </c>
      <c r="Y933" s="48">
        <v>0</v>
      </c>
      <c r="AI933" s="48">
        <v>10436.58</v>
      </c>
      <c r="AS933" s="48">
        <v>0</v>
      </c>
      <c r="BC933" s="48">
        <v>0</v>
      </c>
      <c r="BM933" s="48">
        <v>0</v>
      </c>
      <c r="BW933" s="48">
        <v>0</v>
      </c>
    </row>
    <row r="934" spans="1:75" x14ac:dyDescent="0.3">
      <c r="A934" s="45" t="s">
        <v>1406</v>
      </c>
      <c r="B934" s="45" t="s">
        <v>1908</v>
      </c>
      <c r="C934" s="45" t="s">
        <v>2220</v>
      </c>
      <c r="D934" s="45" t="s">
        <v>2221</v>
      </c>
      <c r="E934" s="45" t="s">
        <v>4</v>
      </c>
      <c r="F934" s="51"/>
      <c r="O934" s="48">
        <v>0</v>
      </c>
      <c r="Y934" s="48">
        <v>0</v>
      </c>
      <c r="AI934" s="48">
        <v>0</v>
      </c>
      <c r="AS934" s="48">
        <v>0</v>
      </c>
      <c r="BC934" s="48">
        <v>222584.95999999999</v>
      </c>
      <c r="BM934" s="48">
        <v>645941.52</v>
      </c>
      <c r="BW934" s="48">
        <v>159151.85</v>
      </c>
    </row>
    <row r="935" spans="1:75" x14ac:dyDescent="0.3">
      <c r="A935" s="45" t="s">
        <v>1407</v>
      </c>
      <c r="B935" s="45" t="s">
        <v>1909</v>
      </c>
      <c r="C935" s="45" t="s">
        <v>2084</v>
      </c>
      <c r="D935" s="45" t="s">
        <v>145</v>
      </c>
      <c r="E935" s="45" t="s">
        <v>1</v>
      </c>
      <c r="F935" s="51"/>
      <c r="O935" s="48">
        <v>0</v>
      </c>
      <c r="Y935" s="48">
        <v>0</v>
      </c>
      <c r="AI935" s="48">
        <v>0</v>
      </c>
      <c r="AS935" s="48">
        <v>0</v>
      </c>
      <c r="BC935" s="48">
        <v>0</v>
      </c>
      <c r="BM935" s="48">
        <v>0</v>
      </c>
      <c r="BW935" s="48">
        <v>0</v>
      </c>
    </row>
    <row r="936" spans="1:75" x14ac:dyDescent="0.3">
      <c r="A936" s="45" t="s">
        <v>1407</v>
      </c>
      <c r="B936" s="45" t="s">
        <v>1910</v>
      </c>
      <c r="C936" s="45" t="s">
        <v>2082</v>
      </c>
      <c r="D936" s="45" t="s">
        <v>145</v>
      </c>
      <c r="E936" s="45" t="s">
        <v>1</v>
      </c>
      <c r="F936" s="51"/>
      <c r="O936" s="48">
        <v>0</v>
      </c>
      <c r="Y936" s="48">
        <v>0</v>
      </c>
      <c r="AI936" s="48">
        <v>0</v>
      </c>
      <c r="AS936" s="48">
        <v>0</v>
      </c>
      <c r="BC936" s="48">
        <v>0</v>
      </c>
      <c r="BM936" s="48">
        <v>0</v>
      </c>
      <c r="BW936" s="48">
        <v>0</v>
      </c>
    </row>
    <row r="937" spans="1:75" x14ac:dyDescent="0.3">
      <c r="A937" s="45" t="s">
        <v>1407</v>
      </c>
      <c r="B937" s="45" t="s">
        <v>958</v>
      </c>
      <c r="C937" s="45" t="s">
        <v>1100</v>
      </c>
      <c r="D937" s="45" t="s">
        <v>68</v>
      </c>
      <c r="E937" s="45" t="s">
        <v>2</v>
      </c>
      <c r="F937" s="51"/>
      <c r="O937" s="48">
        <v>0</v>
      </c>
      <c r="Y937" s="48">
        <v>0</v>
      </c>
      <c r="AI937" s="48">
        <v>0</v>
      </c>
      <c r="AS937" s="48">
        <v>0</v>
      </c>
      <c r="BC937" s="48">
        <v>0</v>
      </c>
      <c r="BM937" s="48">
        <v>0</v>
      </c>
      <c r="BW937" s="48">
        <v>0</v>
      </c>
    </row>
    <row r="938" spans="1:75" x14ac:dyDescent="0.3">
      <c r="A938" s="45" t="s">
        <v>1407</v>
      </c>
      <c r="B938" s="45" t="s">
        <v>959</v>
      </c>
      <c r="C938" s="45" t="s">
        <v>1181</v>
      </c>
      <c r="D938" s="45" t="s">
        <v>176</v>
      </c>
      <c r="E938" s="45" t="s">
        <v>2</v>
      </c>
      <c r="F938" s="51"/>
      <c r="O938" s="48">
        <v>71755.14</v>
      </c>
      <c r="Y938" s="48">
        <v>857.95</v>
      </c>
      <c r="AI938" s="48">
        <v>0</v>
      </c>
      <c r="AS938" s="48">
        <v>0</v>
      </c>
      <c r="BC938" s="48">
        <v>0</v>
      </c>
      <c r="BM938" s="48">
        <v>0</v>
      </c>
      <c r="BW938" s="48">
        <v>0</v>
      </c>
    </row>
    <row r="939" spans="1:75" x14ac:dyDescent="0.3">
      <c r="A939" s="45" t="s">
        <v>1408</v>
      </c>
      <c r="B939" s="45" t="s">
        <v>1911</v>
      </c>
      <c r="C939" s="45" t="s">
        <v>2079</v>
      </c>
      <c r="D939" s="45" t="s">
        <v>145</v>
      </c>
      <c r="E939" s="45" t="s">
        <v>1</v>
      </c>
      <c r="F939" s="51"/>
      <c r="O939" s="48">
        <v>0</v>
      </c>
      <c r="Y939" s="48">
        <v>0</v>
      </c>
      <c r="AI939" s="48">
        <v>0</v>
      </c>
      <c r="AS939" s="48">
        <v>0</v>
      </c>
      <c r="BC939" s="48">
        <v>0</v>
      </c>
      <c r="BM939" s="48">
        <v>0</v>
      </c>
      <c r="BW939" s="48">
        <v>0</v>
      </c>
    </row>
    <row r="940" spans="1:75" x14ac:dyDescent="0.3">
      <c r="A940" s="45" t="s">
        <v>1408</v>
      </c>
      <c r="B940" s="45" t="s">
        <v>1912</v>
      </c>
      <c r="C940" s="45" t="s">
        <v>2222</v>
      </c>
      <c r="D940" s="45" t="s">
        <v>171</v>
      </c>
      <c r="E940" s="45" t="s">
        <v>2</v>
      </c>
      <c r="F940" s="51"/>
      <c r="O940" s="48">
        <v>0</v>
      </c>
      <c r="Y940" s="48">
        <v>0</v>
      </c>
      <c r="AI940" s="48">
        <v>0</v>
      </c>
      <c r="AS940" s="48">
        <v>0</v>
      </c>
      <c r="BC940" s="48">
        <v>0</v>
      </c>
      <c r="BM940" s="48">
        <v>0</v>
      </c>
      <c r="BW940" s="48">
        <v>0</v>
      </c>
    </row>
    <row r="941" spans="1:75" x14ac:dyDescent="0.3">
      <c r="A941" s="45" t="s">
        <v>1408</v>
      </c>
      <c r="B941" s="45" t="s">
        <v>1912</v>
      </c>
      <c r="C941" s="45" t="s">
        <v>2223</v>
      </c>
      <c r="D941" s="45" t="s">
        <v>52</v>
      </c>
      <c r="E941" s="45" t="s">
        <v>2</v>
      </c>
      <c r="F941" s="51"/>
      <c r="O941" s="48">
        <v>0</v>
      </c>
      <c r="Y941" s="48">
        <v>0</v>
      </c>
      <c r="AI941" s="48">
        <v>0</v>
      </c>
      <c r="AS941" s="48">
        <v>0</v>
      </c>
      <c r="BC941" s="48">
        <v>0</v>
      </c>
      <c r="BM941" s="48">
        <v>0</v>
      </c>
      <c r="BW941" s="48">
        <v>51218.34</v>
      </c>
    </row>
    <row r="942" spans="1:75" x14ac:dyDescent="0.3">
      <c r="A942" s="45" t="s">
        <v>2511</v>
      </c>
      <c r="B942" s="45" t="s">
        <v>963</v>
      </c>
      <c r="C942" s="45" t="s">
        <v>1263</v>
      </c>
      <c r="D942" s="45" t="s">
        <v>179</v>
      </c>
      <c r="E942" s="45" t="s">
        <v>1</v>
      </c>
      <c r="F942" s="51"/>
      <c r="O942" s="48">
        <v>678291.38</v>
      </c>
      <c r="Y942" s="48">
        <v>203321.43</v>
      </c>
      <c r="AI942" s="48">
        <v>-3222.72</v>
      </c>
      <c r="AS942" s="48">
        <v>0</v>
      </c>
      <c r="BC942" s="48">
        <v>0</v>
      </c>
      <c r="BM942" s="48">
        <v>0</v>
      </c>
      <c r="BW942" s="48">
        <v>0</v>
      </c>
    </row>
    <row r="943" spans="1:75" x14ac:dyDescent="0.3">
      <c r="A943" s="45" t="s">
        <v>2511</v>
      </c>
      <c r="B943" s="45" t="s">
        <v>963</v>
      </c>
      <c r="C943" s="45" t="s">
        <v>1184</v>
      </c>
      <c r="D943" s="45" t="s">
        <v>179</v>
      </c>
      <c r="E943" s="45" t="s">
        <v>2</v>
      </c>
      <c r="F943" s="51"/>
      <c r="O943" s="48">
        <v>1414043.93</v>
      </c>
      <c r="Y943" s="48">
        <v>170530.94</v>
      </c>
      <c r="AI943" s="48">
        <v>145232.14000000001</v>
      </c>
      <c r="AS943" s="48">
        <v>0</v>
      </c>
      <c r="BC943" s="48">
        <v>0</v>
      </c>
      <c r="BM943" s="48">
        <v>0</v>
      </c>
      <c r="BW943" s="48">
        <v>0</v>
      </c>
    </row>
    <row r="944" spans="1:75" x14ac:dyDescent="0.3">
      <c r="A944" s="45" t="s">
        <v>625</v>
      </c>
      <c r="B944" s="45" t="s">
        <v>964</v>
      </c>
      <c r="C944" s="45" t="s">
        <v>1185</v>
      </c>
      <c r="D944" s="45" t="s">
        <v>180</v>
      </c>
      <c r="E944" s="45" t="s">
        <v>3</v>
      </c>
      <c r="F944" s="51"/>
      <c r="O944" s="48">
        <v>6042.88</v>
      </c>
      <c r="Y944" s="48">
        <v>0</v>
      </c>
      <c r="AI944" s="48">
        <v>15032.09</v>
      </c>
      <c r="AS944" s="48">
        <v>0</v>
      </c>
      <c r="BC944" s="48">
        <v>0</v>
      </c>
      <c r="BM944" s="48">
        <v>0</v>
      </c>
      <c r="BW944" s="48">
        <v>0</v>
      </c>
    </row>
    <row r="945" spans="1:75" x14ac:dyDescent="0.3">
      <c r="A945" s="45" t="s">
        <v>1409</v>
      </c>
      <c r="B945" s="45" t="s">
        <v>1913</v>
      </c>
      <c r="C945" s="45" t="s">
        <v>2224</v>
      </c>
      <c r="D945" s="45" t="s">
        <v>336</v>
      </c>
      <c r="E945" s="45" t="s">
        <v>2</v>
      </c>
      <c r="F945" s="51"/>
      <c r="O945" s="48">
        <v>0</v>
      </c>
      <c r="Y945" s="48">
        <v>0</v>
      </c>
      <c r="AI945" s="48">
        <v>0</v>
      </c>
      <c r="AS945" s="48">
        <v>0</v>
      </c>
      <c r="BC945" s="48">
        <v>318272.23</v>
      </c>
      <c r="BM945" s="48">
        <v>5615396</v>
      </c>
      <c r="BW945" s="48">
        <v>706889.15</v>
      </c>
    </row>
    <row r="946" spans="1:75" x14ac:dyDescent="0.3">
      <c r="A946" s="45" t="s">
        <v>1409</v>
      </c>
      <c r="B946" s="45" t="s">
        <v>1914</v>
      </c>
      <c r="C946" s="45" t="s">
        <v>2224</v>
      </c>
      <c r="D946" s="45" t="s">
        <v>337</v>
      </c>
      <c r="E946" s="45" t="s">
        <v>2</v>
      </c>
      <c r="F946" s="51"/>
      <c r="O946" s="48">
        <v>0</v>
      </c>
      <c r="Y946" s="48">
        <v>0</v>
      </c>
      <c r="AI946" s="48">
        <v>0</v>
      </c>
      <c r="AS946" s="48">
        <v>0</v>
      </c>
      <c r="BC946" s="48">
        <v>0</v>
      </c>
      <c r="BM946" s="48">
        <v>14760.8</v>
      </c>
      <c r="BW946" s="48">
        <v>0</v>
      </c>
    </row>
    <row r="947" spans="1:75" x14ac:dyDescent="0.3">
      <c r="A947" s="45" t="s">
        <v>1409</v>
      </c>
      <c r="B947" s="45" t="s">
        <v>1915</v>
      </c>
      <c r="C947" s="45" t="s">
        <v>2225</v>
      </c>
      <c r="D947" s="45" t="s">
        <v>369</v>
      </c>
      <c r="E947" s="45" t="s">
        <v>2</v>
      </c>
      <c r="F947" s="51"/>
      <c r="O947" s="48">
        <v>0</v>
      </c>
      <c r="Y947" s="48">
        <v>0</v>
      </c>
      <c r="AI947" s="48">
        <v>0</v>
      </c>
      <c r="AS947" s="48">
        <v>0</v>
      </c>
      <c r="BC947" s="48">
        <v>224237.65</v>
      </c>
      <c r="BM947" s="48">
        <v>568022.87</v>
      </c>
      <c r="BW947" s="48">
        <v>300491.73</v>
      </c>
    </row>
    <row r="948" spans="1:75" x14ac:dyDescent="0.3">
      <c r="A948" s="45" t="s">
        <v>1409</v>
      </c>
      <c r="B948" s="45" t="s">
        <v>1916</v>
      </c>
      <c r="C948" s="45" t="s">
        <v>2226</v>
      </c>
      <c r="D948" s="45" t="s">
        <v>369</v>
      </c>
      <c r="E948" s="45" t="s">
        <v>4</v>
      </c>
      <c r="F948" s="51"/>
      <c r="O948" s="48">
        <v>0</v>
      </c>
      <c r="Y948" s="48">
        <v>0</v>
      </c>
      <c r="AI948" s="48">
        <v>0</v>
      </c>
      <c r="AS948" s="48">
        <v>0</v>
      </c>
      <c r="BC948" s="48">
        <v>0</v>
      </c>
      <c r="BM948" s="48">
        <v>748949.88</v>
      </c>
      <c r="BW948" s="48">
        <v>420026.71</v>
      </c>
    </row>
    <row r="949" spans="1:75" x14ac:dyDescent="0.3">
      <c r="A949" s="45" t="s">
        <v>1410</v>
      </c>
      <c r="B949" s="45" t="s">
        <v>1917</v>
      </c>
      <c r="C949" s="45" t="s">
        <v>2408</v>
      </c>
      <c r="D949" s="45" t="s">
        <v>179</v>
      </c>
      <c r="E949" s="45" t="s">
        <v>1</v>
      </c>
      <c r="F949" s="51"/>
      <c r="O949" s="48">
        <v>0</v>
      </c>
      <c r="Y949" s="48">
        <v>1512517.08</v>
      </c>
      <c r="AI949" s="48">
        <v>1794682</v>
      </c>
      <c r="AS949" s="48">
        <v>143483.93</v>
      </c>
      <c r="BC949" s="48">
        <v>0</v>
      </c>
      <c r="BM949" s="48">
        <v>0</v>
      </c>
      <c r="BW949" s="48">
        <v>0</v>
      </c>
    </row>
    <row r="950" spans="1:75" x14ac:dyDescent="0.3">
      <c r="A950" s="45" t="s">
        <v>1410</v>
      </c>
      <c r="B950" s="45" t="s">
        <v>1917</v>
      </c>
      <c r="C950" s="45" t="s">
        <v>2227</v>
      </c>
      <c r="D950" s="45" t="s">
        <v>179</v>
      </c>
      <c r="E950" s="45" t="s">
        <v>2</v>
      </c>
      <c r="F950" s="51"/>
      <c r="O950" s="48">
        <v>0</v>
      </c>
      <c r="Y950" s="48">
        <v>0</v>
      </c>
      <c r="AI950" s="48">
        <v>0</v>
      </c>
      <c r="AS950" s="48">
        <v>0</v>
      </c>
      <c r="BC950" s="48">
        <v>0</v>
      </c>
      <c r="BM950" s="48">
        <v>0</v>
      </c>
      <c r="BW950" s="48">
        <v>0</v>
      </c>
    </row>
    <row r="951" spans="1:75" x14ac:dyDescent="0.3">
      <c r="A951" s="45" t="s">
        <v>1411</v>
      </c>
      <c r="B951" s="45" t="s">
        <v>1411</v>
      </c>
      <c r="C951" s="45" t="s">
        <v>2228</v>
      </c>
      <c r="D951" s="45" t="s">
        <v>2229</v>
      </c>
      <c r="E951" s="45" t="s">
        <v>2</v>
      </c>
      <c r="F951" s="51"/>
      <c r="O951" s="48">
        <v>0</v>
      </c>
      <c r="Y951" s="48">
        <v>0</v>
      </c>
      <c r="AI951" s="48">
        <v>0</v>
      </c>
      <c r="AS951" s="48">
        <v>0</v>
      </c>
      <c r="BC951" s="48">
        <v>0</v>
      </c>
      <c r="BM951" s="48">
        <v>0</v>
      </c>
      <c r="BW951" s="48">
        <v>0</v>
      </c>
    </row>
    <row r="952" spans="1:75" x14ac:dyDescent="0.3">
      <c r="A952" s="45" t="s">
        <v>1412</v>
      </c>
      <c r="B952" s="45" t="s">
        <v>1412</v>
      </c>
      <c r="C952" s="45" t="s">
        <v>2230</v>
      </c>
      <c r="D952" s="45" t="s">
        <v>184</v>
      </c>
      <c r="E952" s="45" t="s">
        <v>2</v>
      </c>
      <c r="F952" s="51"/>
      <c r="O952" s="48">
        <v>0</v>
      </c>
      <c r="Y952" s="48">
        <v>0</v>
      </c>
      <c r="AI952" s="48">
        <v>0</v>
      </c>
      <c r="AS952" s="48">
        <v>0</v>
      </c>
      <c r="BC952" s="48">
        <v>0</v>
      </c>
      <c r="BM952" s="48">
        <v>0</v>
      </c>
      <c r="BW952" s="48">
        <v>0</v>
      </c>
    </row>
    <row r="953" spans="1:75" x14ac:dyDescent="0.3">
      <c r="A953" s="45" t="s">
        <v>1413</v>
      </c>
      <c r="B953" s="45" t="s">
        <v>1413</v>
      </c>
      <c r="C953" s="45" t="s">
        <v>2231</v>
      </c>
      <c r="D953" s="45" t="s">
        <v>2232</v>
      </c>
      <c r="E953" s="45" t="s">
        <v>4</v>
      </c>
      <c r="F953" s="51"/>
      <c r="O953" s="48">
        <v>0</v>
      </c>
      <c r="Y953" s="48">
        <v>0</v>
      </c>
      <c r="AI953" s="48">
        <v>0</v>
      </c>
      <c r="AS953" s="48">
        <v>0</v>
      </c>
      <c r="BC953" s="48">
        <v>0</v>
      </c>
      <c r="BM953" s="48">
        <v>0</v>
      </c>
      <c r="BW953" s="48">
        <v>0</v>
      </c>
    </row>
    <row r="954" spans="1:75" x14ac:dyDescent="0.3">
      <c r="A954" s="45" t="s">
        <v>1414</v>
      </c>
      <c r="B954" s="45" t="s">
        <v>1918</v>
      </c>
      <c r="C954" s="45" t="s">
        <v>2363</v>
      </c>
      <c r="D954" s="45" t="s">
        <v>274</v>
      </c>
      <c r="E954" s="45" t="s">
        <v>1</v>
      </c>
      <c r="F954" s="47"/>
      <c r="O954" s="48">
        <v>0</v>
      </c>
      <c r="Y954" s="48">
        <v>412438.01</v>
      </c>
      <c r="AI954" s="48">
        <v>833767.58</v>
      </c>
      <c r="AS954" s="48">
        <v>116889.62</v>
      </c>
      <c r="BC954" s="48">
        <v>61859.34</v>
      </c>
      <c r="BM954" s="48">
        <v>2047696.65</v>
      </c>
      <c r="BW954" s="48">
        <v>0</v>
      </c>
    </row>
    <row r="955" spans="1:75" x14ac:dyDescent="0.3">
      <c r="A955" s="45" t="s">
        <v>1414</v>
      </c>
      <c r="B955" s="45" t="s">
        <v>1919</v>
      </c>
      <c r="C955" s="45" t="s">
        <v>2224</v>
      </c>
      <c r="D955" s="45" t="s">
        <v>338</v>
      </c>
      <c r="E955" s="45" t="s">
        <v>2</v>
      </c>
      <c r="F955" s="47"/>
      <c r="O955" s="48">
        <v>0</v>
      </c>
      <c r="Y955" s="48">
        <v>0</v>
      </c>
      <c r="AI955" s="48">
        <v>0</v>
      </c>
      <c r="AS955" s="48">
        <v>0</v>
      </c>
      <c r="BC955" s="48">
        <v>0</v>
      </c>
      <c r="BM955" s="48">
        <v>487213.77</v>
      </c>
      <c r="BW955" s="48">
        <v>482894.42</v>
      </c>
    </row>
    <row r="956" spans="1:75" x14ac:dyDescent="0.3">
      <c r="A956" s="45" t="s">
        <v>1414</v>
      </c>
      <c r="B956" s="45" t="s">
        <v>1920</v>
      </c>
      <c r="C956" s="45" t="s">
        <v>2224</v>
      </c>
      <c r="D956" s="45" t="s">
        <v>182</v>
      </c>
      <c r="E956" s="45" t="s">
        <v>2</v>
      </c>
      <c r="F956" s="47"/>
      <c r="O956" s="48">
        <v>0</v>
      </c>
      <c r="Y956" s="48">
        <v>0</v>
      </c>
      <c r="AI956" s="48">
        <v>0</v>
      </c>
      <c r="AS956" s="48">
        <v>0</v>
      </c>
      <c r="BC956" s="48">
        <v>0</v>
      </c>
      <c r="BM956" s="48">
        <v>0</v>
      </c>
      <c r="BW956" s="48">
        <v>557840.93000000005</v>
      </c>
    </row>
    <row r="957" spans="1:75" x14ac:dyDescent="0.3">
      <c r="A957" s="45" t="s">
        <v>1414</v>
      </c>
      <c r="B957" s="45" t="s">
        <v>1921</v>
      </c>
      <c r="C957" s="45" t="s">
        <v>2118</v>
      </c>
      <c r="D957" s="45" t="s">
        <v>199</v>
      </c>
      <c r="E957" s="45" t="s">
        <v>2</v>
      </c>
      <c r="F957" s="47"/>
      <c r="O957" s="48">
        <v>0</v>
      </c>
      <c r="Y957" s="48">
        <v>18524.38</v>
      </c>
      <c r="AI957" s="48">
        <v>10846.7534</v>
      </c>
      <c r="AS957" s="48">
        <v>3455.55</v>
      </c>
      <c r="BC957" s="48">
        <v>981441.86069999996</v>
      </c>
      <c r="BM957" s="48">
        <v>43183.955499999996</v>
      </c>
      <c r="BW957" s="48">
        <v>0</v>
      </c>
    </row>
    <row r="958" spans="1:75" x14ac:dyDescent="0.3">
      <c r="A958" s="45" t="s">
        <v>1414</v>
      </c>
      <c r="B958" s="45" t="s">
        <v>1922</v>
      </c>
      <c r="C958" s="45" t="s">
        <v>2225</v>
      </c>
      <c r="D958" s="45" t="s">
        <v>370</v>
      </c>
      <c r="E958" s="45" t="s">
        <v>2</v>
      </c>
      <c r="O958" s="48">
        <v>0</v>
      </c>
      <c r="Y958" s="48">
        <v>0</v>
      </c>
      <c r="AI958" s="48">
        <v>0</v>
      </c>
      <c r="AS958" s="48">
        <v>0</v>
      </c>
      <c r="BC958" s="48">
        <v>2469892.42</v>
      </c>
      <c r="BM958" s="48">
        <v>-378586.82</v>
      </c>
      <c r="BW958" s="48">
        <v>146614.99</v>
      </c>
    </row>
    <row r="959" spans="1:75" x14ac:dyDescent="0.3">
      <c r="A959" s="45" t="s">
        <v>1414</v>
      </c>
      <c r="B959" s="45" t="s">
        <v>1923</v>
      </c>
      <c r="C959" s="45" t="s">
        <v>2119</v>
      </c>
      <c r="D959" s="45" t="s">
        <v>97</v>
      </c>
      <c r="E959" s="45" t="s">
        <v>2</v>
      </c>
      <c r="O959" s="48">
        <v>0</v>
      </c>
      <c r="Y959" s="48">
        <v>0</v>
      </c>
      <c r="AI959" s="48">
        <v>0</v>
      </c>
      <c r="AS959" s="48">
        <v>0</v>
      </c>
      <c r="BC959" s="48">
        <v>7174.3364000000001</v>
      </c>
      <c r="BM959" s="48">
        <v>120620.052</v>
      </c>
      <c r="BW959" s="48">
        <v>-37158.244200000001</v>
      </c>
    </row>
    <row r="960" spans="1:75" x14ac:dyDescent="0.3">
      <c r="A960" s="45" t="s">
        <v>1414</v>
      </c>
      <c r="B960" s="45" t="s">
        <v>1924</v>
      </c>
      <c r="C960" s="45" t="s">
        <v>2119</v>
      </c>
      <c r="D960" s="45" t="s">
        <v>199</v>
      </c>
      <c r="E960" s="45" t="s">
        <v>2</v>
      </c>
      <c r="O960" s="48">
        <v>0</v>
      </c>
      <c r="Y960" s="48">
        <v>0</v>
      </c>
      <c r="AI960" s="48">
        <v>0</v>
      </c>
      <c r="AS960" s="48">
        <v>0</v>
      </c>
      <c r="BC960" s="48">
        <v>0</v>
      </c>
      <c r="BM960" s="48">
        <v>393567.43790000002</v>
      </c>
      <c r="BW960" s="48">
        <v>407451.93650000001</v>
      </c>
    </row>
    <row r="961" spans="1:75" x14ac:dyDescent="0.3">
      <c r="A961" s="45" t="s">
        <v>627</v>
      </c>
      <c r="B961" s="45" t="s">
        <v>966</v>
      </c>
      <c r="C961" s="45" t="s">
        <v>1263</v>
      </c>
      <c r="D961" s="45" t="s">
        <v>182</v>
      </c>
      <c r="E961" s="45" t="s">
        <v>1</v>
      </c>
      <c r="O961" s="48">
        <v>0</v>
      </c>
      <c r="Y961" s="48">
        <v>0</v>
      </c>
      <c r="AI961" s="48">
        <v>0</v>
      </c>
      <c r="AS961" s="48">
        <v>0</v>
      </c>
      <c r="BC961" s="48">
        <v>380524.03</v>
      </c>
      <c r="BM961" s="48">
        <v>0</v>
      </c>
      <c r="BW961" s="48">
        <v>0</v>
      </c>
    </row>
    <row r="962" spans="1:75" x14ac:dyDescent="0.3">
      <c r="A962" s="45" t="s">
        <v>627</v>
      </c>
      <c r="B962" s="45" t="s">
        <v>966</v>
      </c>
      <c r="C962" s="45" t="s">
        <v>2408</v>
      </c>
      <c r="D962" s="45" t="s">
        <v>182</v>
      </c>
      <c r="E962" s="45" t="s">
        <v>1</v>
      </c>
      <c r="O962" s="48">
        <v>151108.20000000001</v>
      </c>
      <c r="Y962" s="48">
        <v>0</v>
      </c>
      <c r="AI962" s="48">
        <v>11532.44</v>
      </c>
      <c r="AS962" s="48">
        <v>16750.2</v>
      </c>
      <c r="BC962" s="48">
        <v>-113232.34</v>
      </c>
      <c r="BM962" s="48">
        <v>4347496.74</v>
      </c>
      <c r="BW962" s="48">
        <v>3656332.17</v>
      </c>
    </row>
    <row r="963" spans="1:75" x14ac:dyDescent="0.3">
      <c r="A963" s="45" t="s">
        <v>627</v>
      </c>
      <c r="B963" s="45" t="s">
        <v>966</v>
      </c>
      <c r="C963" s="45" t="s">
        <v>1184</v>
      </c>
      <c r="D963" s="45" t="s">
        <v>182</v>
      </c>
      <c r="E963" s="45" t="s">
        <v>2</v>
      </c>
      <c r="O963" s="48">
        <v>0</v>
      </c>
      <c r="Y963" s="48">
        <v>0</v>
      </c>
      <c r="AI963" s="48">
        <v>0</v>
      </c>
      <c r="AS963" s="48">
        <v>0</v>
      </c>
      <c r="BC963" s="48">
        <v>0</v>
      </c>
      <c r="BM963" s="48">
        <v>0</v>
      </c>
      <c r="BW963" s="48">
        <v>0</v>
      </c>
    </row>
    <row r="964" spans="1:75" x14ac:dyDescent="0.3">
      <c r="A964" s="45" t="s">
        <v>628</v>
      </c>
      <c r="B964" s="45" t="s">
        <v>967</v>
      </c>
      <c r="C964" s="45" t="s">
        <v>1187</v>
      </c>
      <c r="D964" s="45" t="s">
        <v>183</v>
      </c>
      <c r="E964" s="45" t="s">
        <v>2</v>
      </c>
      <c r="O964" s="48">
        <v>2232.7600000000002</v>
      </c>
      <c r="Y964" s="48">
        <v>0</v>
      </c>
      <c r="AI964" s="48">
        <v>0</v>
      </c>
      <c r="AS964" s="48">
        <v>0</v>
      </c>
      <c r="BC964" s="48">
        <v>0</v>
      </c>
      <c r="BM964" s="48">
        <v>0</v>
      </c>
      <c r="BW964" s="48">
        <v>0</v>
      </c>
    </row>
    <row r="965" spans="1:75" x14ac:dyDescent="0.3">
      <c r="A965" s="45" t="s">
        <v>2438</v>
      </c>
      <c r="B965" s="45" t="s">
        <v>2797</v>
      </c>
      <c r="C965" s="45" t="s">
        <v>1187</v>
      </c>
      <c r="D965" s="45" t="s">
        <v>184</v>
      </c>
      <c r="E965" s="45" t="s">
        <v>2</v>
      </c>
      <c r="O965" s="48">
        <v>788509.64</v>
      </c>
      <c r="Y965" s="48">
        <v>961948.13</v>
      </c>
      <c r="AI965" s="48">
        <v>587497.39</v>
      </c>
      <c r="AS965" s="48">
        <v>233496.11</v>
      </c>
      <c r="BC965" s="48">
        <v>0</v>
      </c>
      <c r="BM965" s="48">
        <v>0</v>
      </c>
      <c r="BW965" s="48">
        <v>0</v>
      </c>
    </row>
    <row r="966" spans="1:75" x14ac:dyDescent="0.3">
      <c r="A966" s="45" t="s">
        <v>1307</v>
      </c>
      <c r="B966" s="45" t="s">
        <v>969</v>
      </c>
      <c r="C966" s="45" t="s">
        <v>1232</v>
      </c>
      <c r="D966" s="45" t="s">
        <v>119</v>
      </c>
      <c r="E966" s="45" t="s">
        <v>1</v>
      </c>
      <c r="O966" s="48">
        <v>0</v>
      </c>
      <c r="Y966" s="48">
        <v>0</v>
      </c>
      <c r="AI966" s="48">
        <v>0</v>
      </c>
      <c r="AS966" s="48">
        <v>0</v>
      </c>
      <c r="BC966" s="48">
        <v>0</v>
      </c>
      <c r="BM966" s="48">
        <v>0</v>
      </c>
      <c r="BW966" s="48">
        <v>0</v>
      </c>
    </row>
    <row r="967" spans="1:75" x14ac:dyDescent="0.3">
      <c r="A967" s="45" t="s">
        <v>1307</v>
      </c>
      <c r="B967" s="45" t="s">
        <v>1925</v>
      </c>
      <c r="C967" s="45" t="s">
        <v>1233</v>
      </c>
      <c r="D967" s="45" t="s">
        <v>119</v>
      </c>
      <c r="E967" s="45" t="s">
        <v>1</v>
      </c>
      <c r="O967" s="48">
        <v>69293.510800000004</v>
      </c>
      <c r="Y967" s="48">
        <v>0</v>
      </c>
      <c r="AI967" s="48">
        <v>0</v>
      </c>
      <c r="AS967" s="48">
        <v>0</v>
      </c>
      <c r="BC967" s="48">
        <v>0</v>
      </c>
      <c r="BM967" s="48">
        <v>0</v>
      </c>
      <c r="BW967" s="48">
        <v>0</v>
      </c>
    </row>
    <row r="968" spans="1:75" x14ac:dyDescent="0.3">
      <c r="A968" s="45" t="s">
        <v>1307</v>
      </c>
      <c r="B968" s="45" t="s">
        <v>1925</v>
      </c>
      <c r="C968" s="45" t="s">
        <v>2362</v>
      </c>
      <c r="D968" s="45" t="s">
        <v>119</v>
      </c>
      <c r="E968" s="45" t="s">
        <v>1</v>
      </c>
      <c r="O968" s="48">
        <v>6373.3401000000003</v>
      </c>
      <c r="Y968" s="48">
        <v>38243.528599999998</v>
      </c>
      <c r="AI968" s="48">
        <v>25968.1502</v>
      </c>
      <c r="AS968" s="48">
        <v>0</v>
      </c>
      <c r="BC968" s="48">
        <v>0</v>
      </c>
      <c r="BM968" s="48">
        <v>0</v>
      </c>
      <c r="BW968" s="48">
        <v>0</v>
      </c>
    </row>
    <row r="969" spans="1:75" x14ac:dyDescent="0.3">
      <c r="A969" s="45" t="s">
        <v>1307</v>
      </c>
      <c r="B969" s="45" t="s">
        <v>1925</v>
      </c>
      <c r="C969" s="45" t="s">
        <v>2352</v>
      </c>
      <c r="D969" s="45" t="s">
        <v>119</v>
      </c>
      <c r="E969" s="45" t="s">
        <v>1</v>
      </c>
      <c r="O969" s="48">
        <v>19026.374500000002</v>
      </c>
      <c r="Y969" s="48">
        <v>0</v>
      </c>
      <c r="AI969" s="48">
        <v>34723.763299999999</v>
      </c>
      <c r="AS969" s="48">
        <v>1158.9755</v>
      </c>
      <c r="BC969" s="48">
        <v>1.1999999999999999E-3</v>
      </c>
      <c r="BM969" s="48">
        <v>0</v>
      </c>
      <c r="BW969" s="48">
        <v>0</v>
      </c>
    </row>
    <row r="970" spans="1:75" x14ac:dyDescent="0.3">
      <c r="A970" s="45" t="s">
        <v>1307</v>
      </c>
      <c r="B970" s="45" t="s">
        <v>971</v>
      </c>
      <c r="C970" s="45" t="s">
        <v>1069</v>
      </c>
      <c r="D970" s="45" t="s">
        <v>119</v>
      </c>
      <c r="E970" s="45" t="s">
        <v>2</v>
      </c>
      <c r="O970" s="48">
        <v>2334.6</v>
      </c>
      <c r="Y970" s="48">
        <v>0</v>
      </c>
      <c r="AI970" s="48">
        <v>-414182.75</v>
      </c>
      <c r="AS970" s="48">
        <v>0</v>
      </c>
      <c r="BC970" s="48">
        <v>0</v>
      </c>
      <c r="BM970" s="48">
        <v>0</v>
      </c>
      <c r="BW970" s="48">
        <v>0</v>
      </c>
    </row>
    <row r="971" spans="1:75" x14ac:dyDescent="0.3">
      <c r="A971" s="45" t="s">
        <v>1353</v>
      </c>
      <c r="B971" s="45" t="s">
        <v>1926</v>
      </c>
      <c r="C971" s="45" t="s">
        <v>2409</v>
      </c>
      <c r="D971" s="45" t="s">
        <v>119</v>
      </c>
      <c r="E971" s="45" t="s">
        <v>1</v>
      </c>
      <c r="O971" s="48">
        <v>410413.76</v>
      </c>
      <c r="Y971" s="48">
        <v>115200.37</v>
      </c>
      <c r="AI971" s="48">
        <v>270019.99</v>
      </c>
      <c r="AS971" s="48">
        <v>0</v>
      </c>
      <c r="BC971" s="48">
        <v>0</v>
      </c>
      <c r="BM971" s="48">
        <v>0</v>
      </c>
      <c r="BW971" s="48">
        <v>0</v>
      </c>
    </row>
    <row r="972" spans="1:75" x14ac:dyDescent="0.3">
      <c r="A972" s="45" t="s">
        <v>1353</v>
      </c>
      <c r="B972" s="45" t="s">
        <v>1926</v>
      </c>
      <c r="C972" s="45" t="s">
        <v>2233</v>
      </c>
      <c r="D972" s="45" t="s">
        <v>119</v>
      </c>
      <c r="E972" s="45" t="s">
        <v>4</v>
      </c>
      <c r="O972" s="48">
        <v>0</v>
      </c>
      <c r="Y972" s="48">
        <v>0</v>
      </c>
      <c r="AI972" s="48">
        <v>0</v>
      </c>
      <c r="AS972" s="48">
        <v>0</v>
      </c>
      <c r="BC972" s="48">
        <v>0</v>
      </c>
      <c r="BM972" s="48">
        <v>0</v>
      </c>
      <c r="BW972" s="48">
        <v>0</v>
      </c>
    </row>
    <row r="973" spans="1:75" x14ac:dyDescent="0.3">
      <c r="A973" s="45" t="s">
        <v>1353</v>
      </c>
      <c r="B973" s="45" t="s">
        <v>1927</v>
      </c>
      <c r="C973" s="45" t="s">
        <v>1140</v>
      </c>
      <c r="D973" s="45" t="s">
        <v>119</v>
      </c>
      <c r="E973" s="45" t="s">
        <v>4</v>
      </c>
      <c r="O973" s="48">
        <v>6158449.1381000001</v>
      </c>
      <c r="Y973" s="48">
        <v>4073361.2428000001</v>
      </c>
      <c r="AI973" s="48">
        <v>4105449.6926000002</v>
      </c>
      <c r="AS973" s="48">
        <v>6423838.3202999998</v>
      </c>
      <c r="BC973" s="48">
        <v>2857617.6145000001</v>
      </c>
      <c r="BM973" s="48">
        <v>1133281.2953999999</v>
      </c>
      <c r="BW973" s="48">
        <v>133481.23699999999</v>
      </c>
    </row>
    <row r="974" spans="1:75" x14ac:dyDescent="0.3">
      <c r="A974" s="45" t="s">
        <v>1415</v>
      </c>
      <c r="B974" s="45" t="s">
        <v>1928</v>
      </c>
      <c r="C974" s="45" t="s">
        <v>2410</v>
      </c>
      <c r="D974" s="45" t="s">
        <v>184</v>
      </c>
      <c r="E974" s="45" t="s">
        <v>1</v>
      </c>
      <c r="O974" s="48">
        <v>0</v>
      </c>
      <c r="Y974" s="48">
        <v>0</v>
      </c>
      <c r="AI974" s="48">
        <v>0</v>
      </c>
      <c r="AS974" s="48">
        <v>0</v>
      </c>
      <c r="BC974" s="48">
        <v>0</v>
      </c>
      <c r="BM974" s="48">
        <v>0</v>
      </c>
      <c r="BW974" s="48">
        <v>7525.39</v>
      </c>
    </row>
    <row r="975" spans="1:75" x14ac:dyDescent="0.3">
      <c r="A975" s="45" t="s">
        <v>1415</v>
      </c>
      <c r="B975" s="45" t="s">
        <v>1929</v>
      </c>
      <c r="C975" s="45" t="s">
        <v>2234</v>
      </c>
      <c r="D975" s="45" t="s">
        <v>184</v>
      </c>
      <c r="E975" s="45" t="s">
        <v>2</v>
      </c>
      <c r="O975" s="48">
        <v>0</v>
      </c>
      <c r="Y975" s="48">
        <v>0</v>
      </c>
      <c r="AI975" s="48">
        <v>0</v>
      </c>
      <c r="AS975" s="48">
        <v>0</v>
      </c>
      <c r="BC975" s="48">
        <v>0</v>
      </c>
      <c r="BM975" s="48">
        <v>0</v>
      </c>
      <c r="BW975" s="48">
        <v>0</v>
      </c>
    </row>
    <row r="976" spans="1:75" x14ac:dyDescent="0.3">
      <c r="A976" s="45" t="s">
        <v>1416</v>
      </c>
      <c r="B976" s="45" t="s">
        <v>1416</v>
      </c>
      <c r="C976" s="45" t="s">
        <v>2230</v>
      </c>
      <c r="D976" s="45" t="s">
        <v>2235</v>
      </c>
      <c r="E976" s="45" t="s">
        <v>2</v>
      </c>
      <c r="O976" s="48">
        <v>0</v>
      </c>
      <c r="Y976" s="48">
        <v>0</v>
      </c>
      <c r="AI976" s="48">
        <v>0</v>
      </c>
      <c r="AS976" s="48">
        <v>0</v>
      </c>
      <c r="BC976" s="48">
        <v>0</v>
      </c>
      <c r="BM976" s="48">
        <v>0</v>
      </c>
      <c r="BW976" s="48">
        <v>0</v>
      </c>
    </row>
    <row r="977" spans="1:75" x14ac:dyDescent="0.3">
      <c r="A977" s="45" t="s">
        <v>631</v>
      </c>
      <c r="B977" s="45" t="s">
        <v>972</v>
      </c>
      <c r="C977" s="45" t="s">
        <v>1262</v>
      </c>
      <c r="D977" s="45" t="s">
        <v>185</v>
      </c>
      <c r="E977" s="45" t="s">
        <v>1</v>
      </c>
      <c r="O977" s="48">
        <v>0</v>
      </c>
      <c r="Y977" s="48">
        <v>0</v>
      </c>
      <c r="AI977" s="48">
        <v>0</v>
      </c>
      <c r="AS977" s="48">
        <v>0</v>
      </c>
      <c r="BC977" s="48">
        <v>0</v>
      </c>
      <c r="BM977" s="48">
        <v>0</v>
      </c>
      <c r="BW977" s="48">
        <v>0</v>
      </c>
    </row>
    <row r="978" spans="1:75" x14ac:dyDescent="0.3">
      <c r="A978" s="45" t="s">
        <v>631</v>
      </c>
      <c r="B978" s="45" t="s">
        <v>1930</v>
      </c>
      <c r="C978" s="45" t="s">
        <v>2411</v>
      </c>
      <c r="D978" s="45" t="s">
        <v>392</v>
      </c>
      <c r="E978" s="45" t="s">
        <v>1</v>
      </c>
      <c r="O978" s="48">
        <v>0</v>
      </c>
      <c r="Y978" s="48">
        <v>0</v>
      </c>
      <c r="AI978" s="48">
        <v>0</v>
      </c>
      <c r="AS978" s="48">
        <v>0</v>
      </c>
      <c r="BC978" s="48">
        <v>0</v>
      </c>
      <c r="BM978" s="48">
        <v>2371932.33</v>
      </c>
      <c r="BW978" s="48">
        <v>3367115.75</v>
      </c>
    </row>
    <row r="979" spans="1:75" x14ac:dyDescent="0.3">
      <c r="A979" s="45" t="s">
        <v>631</v>
      </c>
      <c r="B979" s="45" t="s">
        <v>972</v>
      </c>
      <c r="C979" s="45" t="s">
        <v>2408</v>
      </c>
      <c r="D979" s="45" t="s">
        <v>185</v>
      </c>
      <c r="E979" s="45" t="s">
        <v>1</v>
      </c>
      <c r="O979" s="48">
        <v>1706117.62</v>
      </c>
      <c r="Y979" s="48">
        <v>199608.79</v>
      </c>
      <c r="AI979" s="48">
        <v>15744.41</v>
      </c>
      <c r="AS979" s="48">
        <v>17334</v>
      </c>
      <c r="BC979" s="48">
        <v>37971.449999999997</v>
      </c>
      <c r="BM979" s="48">
        <v>153121.14000000001</v>
      </c>
      <c r="BW979" s="48">
        <v>316875.48</v>
      </c>
    </row>
    <row r="980" spans="1:75" x14ac:dyDescent="0.3">
      <c r="A980" s="45" t="s">
        <v>631</v>
      </c>
      <c r="B980" s="45" t="s">
        <v>972</v>
      </c>
      <c r="C980" s="45" t="s">
        <v>1184</v>
      </c>
      <c r="D980" s="45" t="s">
        <v>185</v>
      </c>
      <c r="E980" s="45" t="s">
        <v>2</v>
      </c>
      <c r="O980" s="48">
        <v>719956.53</v>
      </c>
      <c r="Y980" s="48">
        <v>427093.98</v>
      </c>
      <c r="AI980" s="48">
        <v>209594.93</v>
      </c>
      <c r="AS980" s="48">
        <v>523436.57</v>
      </c>
      <c r="BC980" s="48">
        <v>860213.11</v>
      </c>
      <c r="BM980" s="48">
        <v>-44644.1</v>
      </c>
      <c r="BW980" s="48">
        <v>2570.96</v>
      </c>
    </row>
    <row r="981" spans="1:75" x14ac:dyDescent="0.3">
      <c r="A981" s="45" t="s">
        <v>1417</v>
      </c>
      <c r="B981" s="45" t="s">
        <v>1931</v>
      </c>
      <c r="C981" s="45" t="s">
        <v>2236</v>
      </c>
      <c r="D981" s="45" t="s">
        <v>299</v>
      </c>
      <c r="E981" s="45" t="s">
        <v>4</v>
      </c>
      <c r="O981" s="48">
        <v>0</v>
      </c>
      <c r="Y981" s="48">
        <v>269.95</v>
      </c>
      <c r="AI981" s="48">
        <v>10233233.77</v>
      </c>
      <c r="AS981" s="48">
        <v>8827668.1099999994</v>
      </c>
      <c r="BC981" s="48">
        <v>729395.23</v>
      </c>
      <c r="BM981" s="48">
        <v>0</v>
      </c>
      <c r="BW981" s="48">
        <v>0</v>
      </c>
    </row>
    <row r="982" spans="1:75" x14ac:dyDescent="0.3">
      <c r="A982" s="45" t="s">
        <v>1417</v>
      </c>
      <c r="B982" s="45" t="s">
        <v>3009</v>
      </c>
      <c r="C982" s="45" t="s">
        <v>2236</v>
      </c>
      <c r="D982" s="45" t="s">
        <v>3082</v>
      </c>
      <c r="E982" s="45" t="s">
        <v>4</v>
      </c>
      <c r="O982" s="48">
        <v>0</v>
      </c>
      <c r="Y982" s="48">
        <v>0</v>
      </c>
      <c r="AI982" s="48">
        <v>0</v>
      </c>
      <c r="AS982" s="48">
        <v>572321</v>
      </c>
      <c r="BC982" s="48">
        <v>29361.89</v>
      </c>
      <c r="BM982" s="48">
        <v>0</v>
      </c>
      <c r="BW982" s="48">
        <v>0</v>
      </c>
    </row>
    <row r="983" spans="1:75" x14ac:dyDescent="0.3">
      <c r="A983" s="45" t="s">
        <v>1418</v>
      </c>
      <c r="B983" s="45" t="s">
        <v>1932</v>
      </c>
      <c r="C983" s="45" t="s">
        <v>2227</v>
      </c>
      <c r="D983" s="45" t="s">
        <v>275</v>
      </c>
      <c r="E983" s="45" t="s">
        <v>2</v>
      </c>
      <c r="O983" s="48">
        <v>0</v>
      </c>
      <c r="Y983" s="48">
        <v>0</v>
      </c>
      <c r="AI983" s="48">
        <v>2786753.8</v>
      </c>
      <c r="AS983" s="48">
        <v>2714570.35</v>
      </c>
      <c r="BC983" s="48">
        <v>2380397.4500000002</v>
      </c>
      <c r="BM983" s="48">
        <v>210769.69</v>
      </c>
      <c r="BW983" s="48">
        <v>244.03</v>
      </c>
    </row>
    <row r="984" spans="1:75" x14ac:dyDescent="0.3">
      <c r="A984" s="45" t="s">
        <v>1419</v>
      </c>
      <c r="B984" s="45" t="s">
        <v>1933</v>
      </c>
      <c r="C984" s="45" t="s">
        <v>2346</v>
      </c>
      <c r="D984" s="45" t="s">
        <v>371</v>
      </c>
      <c r="E984" s="45" t="s">
        <v>1</v>
      </c>
      <c r="O984" s="48">
        <v>0</v>
      </c>
      <c r="Y984" s="48">
        <v>0</v>
      </c>
      <c r="AI984" s="48">
        <v>0</v>
      </c>
      <c r="AS984" s="48">
        <v>0</v>
      </c>
      <c r="BC984" s="48">
        <v>6521030.2800000003</v>
      </c>
      <c r="BM984" s="48">
        <v>6446773.3300000001</v>
      </c>
      <c r="BW984" s="48">
        <v>1465395.88</v>
      </c>
    </row>
    <row r="985" spans="1:75" x14ac:dyDescent="0.3">
      <c r="A985" s="45" t="s">
        <v>1419</v>
      </c>
      <c r="B985" s="45" t="s">
        <v>1933</v>
      </c>
      <c r="C985" s="45" t="s">
        <v>2224</v>
      </c>
      <c r="D985" s="45" t="s">
        <v>371</v>
      </c>
      <c r="E985" s="45" t="s">
        <v>2</v>
      </c>
      <c r="O985" s="48">
        <v>0</v>
      </c>
      <c r="Y985" s="48">
        <v>0</v>
      </c>
      <c r="AI985" s="48">
        <v>0</v>
      </c>
      <c r="AS985" s="48">
        <v>0</v>
      </c>
      <c r="BC985" s="48">
        <v>0</v>
      </c>
      <c r="BM985" s="48">
        <v>0</v>
      </c>
      <c r="BW985" s="48">
        <v>0</v>
      </c>
    </row>
    <row r="986" spans="1:75" x14ac:dyDescent="0.3">
      <c r="A986" s="45" t="s">
        <v>2953</v>
      </c>
      <c r="B986" s="45" t="s">
        <v>3010</v>
      </c>
      <c r="C986" s="45" t="s">
        <v>3083</v>
      </c>
      <c r="D986" s="45" t="s">
        <v>3084</v>
      </c>
      <c r="E986" s="45" t="s">
        <v>4</v>
      </c>
      <c r="O986" s="48">
        <v>0</v>
      </c>
      <c r="Y986" s="48">
        <v>0</v>
      </c>
      <c r="AI986" s="48">
        <v>0</v>
      </c>
      <c r="AS986" s="48">
        <v>223868.45</v>
      </c>
      <c r="BC986" s="48">
        <v>86866.75</v>
      </c>
      <c r="BM986" s="48">
        <v>524.86</v>
      </c>
      <c r="BW986" s="48">
        <v>0</v>
      </c>
    </row>
    <row r="987" spans="1:75" x14ac:dyDescent="0.3">
      <c r="A987" s="45" t="s">
        <v>1420</v>
      </c>
      <c r="B987" s="45" t="s">
        <v>1934</v>
      </c>
      <c r="C987" s="45" t="s">
        <v>2237</v>
      </c>
      <c r="D987" s="45" t="s">
        <v>300</v>
      </c>
      <c r="E987" s="45" t="s">
        <v>2</v>
      </c>
      <c r="O987" s="48">
        <v>0</v>
      </c>
      <c r="Y987" s="48">
        <v>0</v>
      </c>
      <c r="AI987" s="48">
        <v>2451.89</v>
      </c>
      <c r="AS987" s="48">
        <v>0</v>
      </c>
      <c r="BC987" s="48">
        <v>307211.40999999997</v>
      </c>
      <c r="BM987" s="48">
        <v>818810.29</v>
      </c>
      <c r="BW987" s="48">
        <v>289650.99</v>
      </c>
    </row>
    <row r="988" spans="1:75" x14ac:dyDescent="0.3">
      <c r="A988" s="45" t="s">
        <v>2515</v>
      </c>
      <c r="B988" s="45" t="s">
        <v>973</v>
      </c>
      <c r="C988" s="45" t="s">
        <v>1237</v>
      </c>
      <c r="D988" s="45" t="s">
        <v>186</v>
      </c>
      <c r="E988" s="45" t="s">
        <v>1</v>
      </c>
      <c r="O988" s="48">
        <v>0</v>
      </c>
      <c r="Y988" s="48">
        <v>0</v>
      </c>
      <c r="AI988" s="48">
        <v>0</v>
      </c>
      <c r="AS988" s="48">
        <v>0</v>
      </c>
      <c r="BC988" s="48">
        <v>0</v>
      </c>
      <c r="BM988" s="48">
        <v>0</v>
      </c>
      <c r="BW988" s="48">
        <v>0</v>
      </c>
    </row>
    <row r="989" spans="1:75" x14ac:dyDescent="0.3">
      <c r="A989" s="45" t="s">
        <v>2515</v>
      </c>
      <c r="B989" s="45" t="s">
        <v>974</v>
      </c>
      <c r="C989" s="45" t="s">
        <v>1262</v>
      </c>
      <c r="D989" s="45" t="s">
        <v>186</v>
      </c>
      <c r="E989" s="45" t="s">
        <v>1</v>
      </c>
      <c r="O989" s="48">
        <v>91964.25</v>
      </c>
      <c r="Y989" s="48">
        <v>78736.929999999993</v>
      </c>
      <c r="AI989" s="48">
        <v>0</v>
      </c>
      <c r="AS989" s="48">
        <v>0</v>
      </c>
      <c r="BC989" s="48">
        <v>0</v>
      </c>
      <c r="BM989" s="48">
        <v>0</v>
      </c>
      <c r="BW989" s="48">
        <v>0</v>
      </c>
    </row>
    <row r="990" spans="1:75" x14ac:dyDescent="0.3">
      <c r="A990" s="45" t="s">
        <v>2515</v>
      </c>
      <c r="B990" s="45" t="s">
        <v>3011</v>
      </c>
      <c r="C990" s="45" t="s">
        <v>1230</v>
      </c>
      <c r="D990" s="45" t="s">
        <v>301</v>
      </c>
      <c r="E990" s="45" t="s">
        <v>1</v>
      </c>
      <c r="O990" s="48">
        <v>0</v>
      </c>
      <c r="Y990" s="48">
        <v>11340</v>
      </c>
      <c r="AI990" s="48">
        <v>0</v>
      </c>
      <c r="AS990" s="48">
        <v>0</v>
      </c>
      <c r="BC990" s="48">
        <v>0</v>
      </c>
      <c r="BM990" s="48">
        <v>0</v>
      </c>
      <c r="BW990" s="48">
        <v>0</v>
      </c>
    </row>
    <row r="991" spans="1:75" x14ac:dyDescent="0.3">
      <c r="A991" s="45" t="s">
        <v>633</v>
      </c>
      <c r="B991" s="45" t="s">
        <v>3012</v>
      </c>
      <c r="C991" s="45" t="s">
        <v>1262</v>
      </c>
      <c r="D991" s="45" t="s">
        <v>3085</v>
      </c>
      <c r="E991" s="45" t="s">
        <v>1</v>
      </c>
      <c r="O991" s="48">
        <v>44058.75</v>
      </c>
      <c r="Y991" s="48">
        <v>1097.33</v>
      </c>
      <c r="AI991" s="48">
        <v>0</v>
      </c>
      <c r="AS991" s="48">
        <v>0</v>
      </c>
      <c r="BC991" s="48">
        <v>0</v>
      </c>
      <c r="BM991" s="48">
        <v>0</v>
      </c>
      <c r="BW991" s="48">
        <v>0</v>
      </c>
    </row>
    <row r="992" spans="1:75" x14ac:dyDescent="0.3">
      <c r="A992" s="45" t="s">
        <v>633</v>
      </c>
      <c r="B992" s="45" t="s">
        <v>1935</v>
      </c>
      <c r="C992" s="45" t="s">
        <v>1263</v>
      </c>
      <c r="D992" s="45" t="s">
        <v>186</v>
      </c>
      <c r="E992" s="45" t="s">
        <v>1</v>
      </c>
      <c r="O992" s="48">
        <v>870886.79</v>
      </c>
      <c r="Y992" s="48">
        <v>113486.43</v>
      </c>
      <c r="AI992" s="48">
        <v>405674.48</v>
      </c>
      <c r="AS992" s="48">
        <v>92355.97</v>
      </c>
      <c r="BC992" s="48">
        <v>-17821.97</v>
      </c>
      <c r="BM992" s="48">
        <v>0</v>
      </c>
      <c r="BW992" s="48">
        <v>0</v>
      </c>
    </row>
    <row r="993" spans="1:75" x14ac:dyDescent="0.3">
      <c r="A993" s="45" t="s">
        <v>633</v>
      </c>
      <c r="B993" s="45" t="s">
        <v>975</v>
      </c>
      <c r="C993" s="45" t="s">
        <v>2088</v>
      </c>
      <c r="D993" s="45" t="s">
        <v>145</v>
      </c>
      <c r="E993" s="45" t="s">
        <v>1</v>
      </c>
      <c r="O993" s="48">
        <v>0</v>
      </c>
      <c r="Y993" s="48">
        <v>0</v>
      </c>
      <c r="AI993" s="48">
        <v>0</v>
      </c>
      <c r="AS993" s="48">
        <v>0</v>
      </c>
      <c r="BC993" s="48">
        <v>0</v>
      </c>
      <c r="BM993" s="48">
        <v>0</v>
      </c>
      <c r="BW993" s="48">
        <v>0</v>
      </c>
    </row>
    <row r="994" spans="1:75" x14ac:dyDescent="0.3">
      <c r="A994" s="45" t="s">
        <v>633</v>
      </c>
      <c r="B994" s="45" t="s">
        <v>1936</v>
      </c>
      <c r="C994" s="45" t="s">
        <v>2408</v>
      </c>
      <c r="D994" s="45" t="s">
        <v>186</v>
      </c>
      <c r="E994" s="45" t="s">
        <v>1</v>
      </c>
      <c r="O994" s="48">
        <v>384289.32</v>
      </c>
      <c r="Y994" s="48">
        <v>1719608.26</v>
      </c>
      <c r="AI994" s="48">
        <v>2176943.0699999998</v>
      </c>
      <c r="AS994" s="48">
        <v>3523596.01</v>
      </c>
      <c r="BC994" s="48">
        <v>2910078.66</v>
      </c>
      <c r="BM994" s="48">
        <v>2437398.02</v>
      </c>
      <c r="BW994" s="48">
        <v>2139350.75</v>
      </c>
    </row>
    <row r="995" spans="1:75" x14ac:dyDescent="0.3">
      <c r="A995" s="45" t="s">
        <v>633</v>
      </c>
      <c r="B995" s="45" t="s">
        <v>1937</v>
      </c>
      <c r="C995" s="45" t="s">
        <v>2238</v>
      </c>
      <c r="D995" s="45" t="s">
        <v>186</v>
      </c>
      <c r="E995" s="45" t="s">
        <v>2</v>
      </c>
      <c r="O995" s="48">
        <v>0</v>
      </c>
      <c r="Y995" s="48">
        <v>0</v>
      </c>
      <c r="AI995" s="48">
        <v>0</v>
      </c>
      <c r="AS995" s="48">
        <v>0</v>
      </c>
      <c r="BC995" s="48">
        <v>0</v>
      </c>
      <c r="BM995" s="48">
        <v>0</v>
      </c>
      <c r="BW995" s="48">
        <v>0</v>
      </c>
    </row>
    <row r="996" spans="1:75" x14ac:dyDescent="0.3">
      <c r="A996" s="45" t="s">
        <v>633</v>
      </c>
      <c r="B996" s="45" t="s">
        <v>1938</v>
      </c>
      <c r="C996" s="45" t="s">
        <v>2224</v>
      </c>
      <c r="D996" s="45" t="s">
        <v>301</v>
      </c>
      <c r="E996" s="45" t="s">
        <v>2</v>
      </c>
      <c r="O996" s="48">
        <v>0</v>
      </c>
      <c r="Y996" s="48">
        <v>0</v>
      </c>
      <c r="AI996" s="48">
        <v>166347.75</v>
      </c>
      <c r="AS996" s="48">
        <v>1976718.93</v>
      </c>
      <c r="BC996" s="48">
        <v>1513116.48</v>
      </c>
      <c r="BM996" s="48">
        <v>895015.28</v>
      </c>
      <c r="BW996" s="48">
        <v>1206305.4099999999</v>
      </c>
    </row>
    <row r="997" spans="1:75" x14ac:dyDescent="0.3">
      <c r="A997" s="45" t="s">
        <v>633</v>
      </c>
      <c r="B997" s="45" t="s">
        <v>1936</v>
      </c>
      <c r="C997" s="45" t="s">
        <v>2224</v>
      </c>
      <c r="D997" s="45" t="s">
        <v>186</v>
      </c>
      <c r="E997" s="45" t="s">
        <v>2</v>
      </c>
      <c r="O997" s="48">
        <v>732363.78</v>
      </c>
      <c r="Y997" s="48">
        <v>1619886.27</v>
      </c>
      <c r="AI997" s="48">
        <v>1808390.94</v>
      </c>
      <c r="AS997" s="48">
        <v>2449184.77</v>
      </c>
      <c r="BC997" s="48">
        <v>3060197.13</v>
      </c>
      <c r="BM997" s="48">
        <v>2476630.14</v>
      </c>
      <c r="BW997" s="48">
        <v>2443999.91</v>
      </c>
    </row>
    <row r="998" spans="1:75" x14ac:dyDescent="0.3">
      <c r="A998" s="45" t="s">
        <v>633</v>
      </c>
      <c r="B998" s="45" t="s">
        <v>1939</v>
      </c>
      <c r="C998" s="45" t="s">
        <v>2230</v>
      </c>
      <c r="D998" s="45" t="s">
        <v>186</v>
      </c>
      <c r="E998" s="45" t="s">
        <v>2</v>
      </c>
      <c r="O998" s="48">
        <v>0</v>
      </c>
      <c r="Y998" s="48">
        <v>0</v>
      </c>
      <c r="AI998" s="48">
        <v>0</v>
      </c>
      <c r="AS998" s="48">
        <v>0</v>
      </c>
      <c r="BC998" s="48">
        <v>0</v>
      </c>
      <c r="BM998" s="48">
        <v>0</v>
      </c>
      <c r="BW998" s="48">
        <v>0</v>
      </c>
    </row>
    <row r="999" spans="1:75" x14ac:dyDescent="0.3">
      <c r="A999" s="45" t="s">
        <v>2954</v>
      </c>
      <c r="B999" s="45" t="s">
        <v>2954</v>
      </c>
      <c r="C999" s="45" t="s">
        <v>3086</v>
      </c>
      <c r="D999" s="45" t="s">
        <v>119</v>
      </c>
      <c r="E999" s="45" t="s">
        <v>4</v>
      </c>
      <c r="O999" s="48">
        <v>0</v>
      </c>
      <c r="Y999" s="48">
        <v>0</v>
      </c>
      <c r="AI999" s="48">
        <v>0</v>
      </c>
      <c r="AS999" s="48">
        <v>36826.03</v>
      </c>
      <c r="BC999" s="48">
        <v>22014.48</v>
      </c>
      <c r="BM999" s="48">
        <v>0</v>
      </c>
      <c r="BW999" s="48">
        <v>0</v>
      </c>
    </row>
    <row r="1000" spans="1:75" x14ac:dyDescent="0.3">
      <c r="A1000" s="45" t="s">
        <v>1421</v>
      </c>
      <c r="B1000" s="45" t="s">
        <v>1940</v>
      </c>
      <c r="C1000" s="45" t="s">
        <v>2363</v>
      </c>
      <c r="D1000" s="45" t="s">
        <v>276</v>
      </c>
      <c r="E1000" s="45" t="s">
        <v>1</v>
      </c>
      <c r="O1000" s="48">
        <v>0</v>
      </c>
      <c r="Y1000" s="48">
        <v>1743057.76</v>
      </c>
      <c r="AI1000" s="48">
        <v>2386397.5</v>
      </c>
      <c r="AS1000" s="48">
        <v>829047.87</v>
      </c>
      <c r="BC1000" s="48">
        <v>57890.86</v>
      </c>
      <c r="BM1000" s="48">
        <v>0</v>
      </c>
      <c r="BW1000" s="48">
        <v>0</v>
      </c>
    </row>
    <row r="1001" spans="1:75" x14ac:dyDescent="0.3">
      <c r="A1001" s="45" t="s">
        <v>1422</v>
      </c>
      <c r="B1001" s="45" t="s">
        <v>976</v>
      </c>
      <c r="C1001" s="45" t="s">
        <v>1188</v>
      </c>
      <c r="D1001" s="45" t="s">
        <v>157</v>
      </c>
      <c r="E1001" s="45" t="s">
        <v>2</v>
      </c>
      <c r="O1001" s="48">
        <v>531995.52</v>
      </c>
      <c r="Y1001" s="48">
        <v>1702.83</v>
      </c>
      <c r="AI1001" s="48">
        <v>-981.92</v>
      </c>
      <c r="AS1001" s="48">
        <v>1317.55</v>
      </c>
      <c r="BC1001" s="48">
        <v>0</v>
      </c>
      <c r="BM1001" s="48">
        <v>0</v>
      </c>
      <c r="BW1001" s="48">
        <v>0</v>
      </c>
    </row>
    <row r="1002" spans="1:75" x14ac:dyDescent="0.3">
      <c r="A1002" s="45" t="s">
        <v>1422</v>
      </c>
      <c r="B1002" s="45" t="s">
        <v>977</v>
      </c>
      <c r="C1002" s="45" t="s">
        <v>1157</v>
      </c>
      <c r="D1002" s="45" t="s">
        <v>187</v>
      </c>
      <c r="E1002" s="45" t="s">
        <v>2</v>
      </c>
      <c r="O1002" s="48">
        <v>17297.5</v>
      </c>
      <c r="Y1002" s="48">
        <v>3906.67</v>
      </c>
      <c r="AI1002" s="48">
        <v>0</v>
      </c>
      <c r="AS1002" s="48">
        <v>0</v>
      </c>
      <c r="BC1002" s="48">
        <v>0</v>
      </c>
      <c r="BM1002" s="48">
        <v>0</v>
      </c>
      <c r="BW1002" s="48">
        <v>0</v>
      </c>
    </row>
    <row r="1003" spans="1:75" x14ac:dyDescent="0.3">
      <c r="A1003" s="45" t="s">
        <v>1423</v>
      </c>
      <c r="B1003" s="45" t="s">
        <v>1941</v>
      </c>
      <c r="C1003" s="45" t="s">
        <v>2088</v>
      </c>
      <c r="D1003" s="45" t="s">
        <v>145</v>
      </c>
      <c r="E1003" s="45" t="s">
        <v>1</v>
      </c>
      <c r="O1003" s="48">
        <v>0</v>
      </c>
      <c r="Y1003" s="48">
        <v>0</v>
      </c>
      <c r="AI1003" s="48">
        <v>0</v>
      </c>
      <c r="AS1003" s="48">
        <v>0</v>
      </c>
      <c r="BC1003" s="48">
        <v>0</v>
      </c>
      <c r="BM1003" s="48">
        <v>0</v>
      </c>
      <c r="BW1003" s="48">
        <v>0</v>
      </c>
    </row>
    <row r="1004" spans="1:75" x14ac:dyDescent="0.3">
      <c r="A1004" s="45" t="s">
        <v>1423</v>
      </c>
      <c r="B1004" s="45" t="s">
        <v>1942</v>
      </c>
      <c r="C1004" s="45" t="s">
        <v>2079</v>
      </c>
      <c r="D1004" s="45" t="s">
        <v>145</v>
      </c>
      <c r="E1004" s="45" t="s">
        <v>1</v>
      </c>
      <c r="O1004" s="48">
        <v>0</v>
      </c>
      <c r="Y1004" s="48">
        <v>0</v>
      </c>
      <c r="AI1004" s="48">
        <v>0</v>
      </c>
      <c r="AS1004" s="48">
        <v>0</v>
      </c>
      <c r="BC1004" s="48">
        <v>0</v>
      </c>
      <c r="BM1004" s="48">
        <v>0</v>
      </c>
      <c r="BW1004" s="48">
        <v>0</v>
      </c>
    </row>
    <row r="1005" spans="1:75" x14ac:dyDescent="0.3">
      <c r="A1005" s="45" t="s">
        <v>1423</v>
      </c>
      <c r="B1005" s="45" t="s">
        <v>1943</v>
      </c>
      <c r="C1005" s="45" t="s">
        <v>2239</v>
      </c>
      <c r="D1005" s="45" t="s">
        <v>372</v>
      </c>
      <c r="E1005" s="45" t="s">
        <v>3</v>
      </c>
      <c r="O1005" s="48">
        <v>0</v>
      </c>
      <c r="Y1005" s="48">
        <v>0</v>
      </c>
      <c r="AI1005" s="48">
        <v>0</v>
      </c>
      <c r="AS1005" s="48">
        <v>0</v>
      </c>
      <c r="BC1005" s="48">
        <v>28653.95</v>
      </c>
      <c r="BM1005" s="48">
        <v>175457.29</v>
      </c>
      <c r="BW1005" s="48">
        <v>31760.91</v>
      </c>
    </row>
    <row r="1006" spans="1:75" x14ac:dyDescent="0.3">
      <c r="A1006" s="45" t="s">
        <v>555</v>
      </c>
      <c r="B1006" s="45" t="s">
        <v>3013</v>
      </c>
      <c r="C1006" s="45" t="s">
        <v>1245</v>
      </c>
      <c r="D1006" s="45" t="s">
        <v>3087</v>
      </c>
      <c r="E1006" s="45" t="s">
        <v>1</v>
      </c>
      <c r="O1006" s="48">
        <v>0</v>
      </c>
      <c r="Y1006" s="48">
        <v>-726.82</v>
      </c>
      <c r="AI1006" s="48">
        <v>0</v>
      </c>
      <c r="AS1006" s="48">
        <v>0</v>
      </c>
      <c r="BC1006" s="48">
        <v>0</v>
      </c>
      <c r="BM1006" s="48">
        <v>0</v>
      </c>
      <c r="BW1006" s="48">
        <v>0</v>
      </c>
    </row>
    <row r="1007" spans="1:75" x14ac:dyDescent="0.3">
      <c r="A1007" s="45" t="s">
        <v>1424</v>
      </c>
      <c r="B1007" s="45" t="s">
        <v>1944</v>
      </c>
      <c r="C1007" s="45" t="s">
        <v>2240</v>
      </c>
      <c r="D1007" s="45" t="s">
        <v>279</v>
      </c>
      <c r="E1007" s="45" t="s">
        <v>2</v>
      </c>
      <c r="O1007" s="48">
        <v>0</v>
      </c>
      <c r="Y1007" s="48">
        <v>0</v>
      </c>
      <c r="AI1007" s="48">
        <v>170758.85</v>
      </c>
      <c r="AS1007" s="48">
        <v>64458.07</v>
      </c>
      <c r="BC1007" s="48">
        <v>59572.6</v>
      </c>
      <c r="BM1007" s="48">
        <v>0</v>
      </c>
      <c r="BW1007" s="48">
        <v>0</v>
      </c>
    </row>
    <row r="1008" spans="1:75" x14ac:dyDescent="0.3">
      <c r="A1008" s="45" t="s">
        <v>1425</v>
      </c>
      <c r="B1008" s="45" t="s">
        <v>1945</v>
      </c>
      <c r="C1008" s="45" t="s">
        <v>2095</v>
      </c>
      <c r="D1008" s="45" t="s">
        <v>145</v>
      </c>
      <c r="E1008" s="45" t="s">
        <v>1</v>
      </c>
      <c r="O1008" s="48">
        <v>0</v>
      </c>
      <c r="Y1008" s="48">
        <v>0</v>
      </c>
      <c r="AI1008" s="48">
        <v>0</v>
      </c>
      <c r="AS1008" s="48">
        <v>0</v>
      </c>
      <c r="BC1008" s="48">
        <v>0</v>
      </c>
      <c r="BM1008" s="48">
        <v>0</v>
      </c>
      <c r="BW1008" s="48">
        <v>0</v>
      </c>
    </row>
    <row r="1009" spans="1:75" x14ac:dyDescent="0.3">
      <c r="A1009" s="45" t="s">
        <v>1426</v>
      </c>
      <c r="B1009" s="45" t="s">
        <v>1946</v>
      </c>
      <c r="C1009" s="45" t="s">
        <v>2360</v>
      </c>
      <c r="D1009" s="45" t="s">
        <v>277</v>
      </c>
      <c r="E1009" s="45" t="s">
        <v>1</v>
      </c>
      <c r="O1009" s="48">
        <v>0</v>
      </c>
      <c r="Y1009" s="48">
        <v>0</v>
      </c>
      <c r="AI1009" s="48">
        <v>83565.039999999994</v>
      </c>
      <c r="AS1009" s="48">
        <v>354742.63</v>
      </c>
      <c r="BC1009" s="48">
        <v>1636199.69</v>
      </c>
      <c r="BM1009" s="48">
        <v>1713972.31</v>
      </c>
      <c r="BW1009" s="48">
        <v>-64565.4</v>
      </c>
    </row>
    <row r="1010" spans="1:75" x14ac:dyDescent="0.3">
      <c r="A1010" s="45" t="s">
        <v>2653</v>
      </c>
      <c r="B1010" s="45" t="s">
        <v>981</v>
      </c>
      <c r="C1010" s="45" t="s">
        <v>1262</v>
      </c>
      <c r="D1010" s="45" t="s">
        <v>190</v>
      </c>
      <c r="E1010" s="45" t="s">
        <v>1</v>
      </c>
      <c r="O1010" s="48">
        <v>89170.3</v>
      </c>
      <c r="Y1010" s="48">
        <v>34100.839999999997</v>
      </c>
      <c r="AI1010" s="48">
        <v>66548.240000000005</v>
      </c>
      <c r="AS1010" s="48">
        <v>0</v>
      </c>
      <c r="BC1010" s="48">
        <v>0</v>
      </c>
      <c r="BM1010" s="48">
        <v>0</v>
      </c>
      <c r="BW1010" s="48">
        <v>0</v>
      </c>
    </row>
    <row r="1011" spans="1:75" x14ac:dyDescent="0.3">
      <c r="A1011" s="45" t="s">
        <v>2653</v>
      </c>
      <c r="B1011" s="45" t="s">
        <v>980</v>
      </c>
      <c r="C1011" s="45" t="s">
        <v>1263</v>
      </c>
      <c r="D1011" s="45" t="s">
        <v>189</v>
      </c>
      <c r="E1011" s="45" t="s">
        <v>1</v>
      </c>
      <c r="O1011" s="48">
        <v>839705.21</v>
      </c>
      <c r="Y1011" s="48">
        <v>130843.95</v>
      </c>
      <c r="AI1011" s="48">
        <v>240274.17</v>
      </c>
      <c r="AS1011" s="48">
        <v>0</v>
      </c>
      <c r="BC1011" s="48">
        <v>0</v>
      </c>
      <c r="BM1011" s="48">
        <v>0</v>
      </c>
      <c r="BW1011" s="48">
        <v>0</v>
      </c>
    </row>
    <row r="1012" spans="1:75" x14ac:dyDescent="0.3">
      <c r="A1012" s="45" t="s">
        <v>636</v>
      </c>
      <c r="B1012" s="45" t="s">
        <v>979</v>
      </c>
      <c r="C1012" s="45" t="s">
        <v>1237</v>
      </c>
      <c r="D1012" s="45" t="s">
        <v>188</v>
      </c>
      <c r="E1012" s="45" t="s">
        <v>1</v>
      </c>
      <c r="O1012" s="48">
        <v>33824.230000000003</v>
      </c>
      <c r="Y1012" s="48">
        <v>0</v>
      </c>
      <c r="AI1012" s="48">
        <v>0</v>
      </c>
      <c r="AS1012" s="48">
        <v>0</v>
      </c>
      <c r="BC1012" s="48">
        <v>0</v>
      </c>
      <c r="BM1012" s="48">
        <v>164090.98000000001</v>
      </c>
      <c r="BW1012" s="48">
        <v>0</v>
      </c>
    </row>
    <row r="1013" spans="1:75" x14ac:dyDescent="0.3">
      <c r="A1013" s="45" t="s">
        <v>636</v>
      </c>
      <c r="B1013" s="45" t="s">
        <v>1947</v>
      </c>
      <c r="C1013" s="45" t="s">
        <v>2088</v>
      </c>
      <c r="D1013" s="45" t="s">
        <v>145</v>
      </c>
      <c r="E1013" s="45" t="s">
        <v>1</v>
      </c>
      <c r="O1013" s="48">
        <v>0</v>
      </c>
      <c r="Y1013" s="48">
        <v>0</v>
      </c>
      <c r="AI1013" s="48">
        <v>0</v>
      </c>
      <c r="AS1013" s="48">
        <v>0</v>
      </c>
      <c r="BC1013" s="48">
        <v>0</v>
      </c>
      <c r="BM1013" s="48">
        <v>0</v>
      </c>
      <c r="BW1013" s="48">
        <v>0</v>
      </c>
    </row>
    <row r="1014" spans="1:75" x14ac:dyDescent="0.3">
      <c r="A1014" s="45" t="s">
        <v>636</v>
      </c>
      <c r="B1014" s="45" t="s">
        <v>978</v>
      </c>
      <c r="C1014" s="45" t="s">
        <v>1189</v>
      </c>
      <c r="D1014" s="45" t="s">
        <v>188</v>
      </c>
      <c r="E1014" s="45" t="s">
        <v>2</v>
      </c>
      <c r="O1014" s="48">
        <v>3974.91</v>
      </c>
      <c r="Y1014" s="48">
        <v>7370.19</v>
      </c>
      <c r="AI1014" s="48">
        <v>10471.93</v>
      </c>
      <c r="AS1014" s="48">
        <v>623.36</v>
      </c>
      <c r="BC1014" s="48">
        <v>0</v>
      </c>
      <c r="BM1014" s="48">
        <v>-59501</v>
      </c>
      <c r="BW1014" s="48">
        <v>0</v>
      </c>
    </row>
    <row r="1015" spans="1:75" x14ac:dyDescent="0.3">
      <c r="A1015" s="45" t="s">
        <v>636</v>
      </c>
      <c r="B1015" s="45" t="s">
        <v>1948</v>
      </c>
      <c r="C1015" s="45" t="s">
        <v>2241</v>
      </c>
      <c r="D1015" s="45" t="s">
        <v>278</v>
      </c>
      <c r="E1015" s="45" t="s">
        <v>2</v>
      </c>
      <c r="O1015" s="48">
        <v>0</v>
      </c>
      <c r="Y1015" s="48">
        <v>206936.5</v>
      </c>
      <c r="AI1015" s="48">
        <v>190066.96</v>
      </c>
      <c r="AS1015" s="48">
        <v>0</v>
      </c>
      <c r="BC1015" s="48">
        <v>0</v>
      </c>
      <c r="BM1015" s="48">
        <v>155847.48000000001</v>
      </c>
      <c r="BW1015" s="48">
        <v>0</v>
      </c>
    </row>
    <row r="1016" spans="1:75" x14ac:dyDescent="0.3">
      <c r="A1016" s="45" t="s">
        <v>636</v>
      </c>
      <c r="B1016" s="45" t="s">
        <v>982</v>
      </c>
      <c r="C1016" s="45" t="s">
        <v>2241</v>
      </c>
      <c r="D1016" s="45" t="s">
        <v>189</v>
      </c>
      <c r="E1016" s="45" t="s">
        <v>2</v>
      </c>
      <c r="O1016" s="48">
        <v>2417120.62</v>
      </c>
      <c r="Y1016" s="48">
        <v>707958.06</v>
      </c>
      <c r="AI1016" s="48">
        <v>457240.85</v>
      </c>
      <c r="AS1016" s="48">
        <v>3254492.65</v>
      </c>
      <c r="BC1016" s="48">
        <v>1001145.96</v>
      </c>
      <c r="BM1016" s="48">
        <v>475183.7</v>
      </c>
      <c r="BW1016" s="48">
        <v>374093.62</v>
      </c>
    </row>
    <row r="1017" spans="1:75" x14ac:dyDescent="0.3">
      <c r="A1017" s="45" t="s">
        <v>637</v>
      </c>
      <c r="B1017" s="45" t="s">
        <v>983</v>
      </c>
      <c r="C1017" s="45" t="s">
        <v>1111</v>
      </c>
      <c r="D1017" s="45" t="s">
        <v>191</v>
      </c>
      <c r="E1017" s="45" t="s">
        <v>2</v>
      </c>
      <c r="O1017" s="48">
        <v>2649.73</v>
      </c>
      <c r="Y1017" s="48">
        <v>0</v>
      </c>
      <c r="AI1017" s="48">
        <v>0</v>
      </c>
      <c r="AS1017" s="48">
        <v>0</v>
      </c>
      <c r="BC1017" s="48">
        <v>0</v>
      </c>
      <c r="BM1017" s="48">
        <v>0</v>
      </c>
      <c r="BW1017" s="48">
        <v>0</v>
      </c>
    </row>
    <row r="1018" spans="1:75" x14ac:dyDescent="0.3">
      <c r="A1018" s="45" t="s">
        <v>639</v>
      </c>
      <c r="B1018" s="45" t="s">
        <v>1949</v>
      </c>
      <c r="C1018" s="45" t="s">
        <v>1190</v>
      </c>
      <c r="D1018" s="45" t="s">
        <v>175</v>
      </c>
      <c r="E1018" s="45" t="s">
        <v>2</v>
      </c>
      <c r="O1018" s="48">
        <v>877036.23</v>
      </c>
      <c r="Y1018" s="48">
        <v>282429.90000000002</v>
      </c>
      <c r="AI1018" s="48">
        <v>0</v>
      </c>
      <c r="AS1018" s="48">
        <v>0</v>
      </c>
      <c r="BC1018" s="48">
        <v>0</v>
      </c>
      <c r="BM1018" s="48">
        <v>0</v>
      </c>
      <c r="BW1018" s="48">
        <v>0</v>
      </c>
    </row>
    <row r="1019" spans="1:75" x14ac:dyDescent="0.3">
      <c r="A1019" s="45" t="s">
        <v>1427</v>
      </c>
      <c r="B1019" s="45" t="s">
        <v>1950</v>
      </c>
      <c r="C1019" s="45" t="s">
        <v>2084</v>
      </c>
      <c r="D1019" s="45" t="s">
        <v>145</v>
      </c>
      <c r="E1019" s="45" t="s">
        <v>1</v>
      </c>
      <c r="O1019" s="48">
        <v>0</v>
      </c>
      <c r="Y1019" s="48">
        <v>0</v>
      </c>
      <c r="AI1019" s="48">
        <v>0</v>
      </c>
      <c r="AS1019" s="48">
        <v>0</v>
      </c>
      <c r="BC1019" s="48">
        <v>0</v>
      </c>
      <c r="BM1019" s="48">
        <v>0</v>
      </c>
      <c r="BW1019" s="48">
        <v>0</v>
      </c>
    </row>
    <row r="1020" spans="1:75" x14ac:dyDescent="0.3">
      <c r="A1020" s="45" t="s">
        <v>1427</v>
      </c>
      <c r="B1020" s="45" t="s">
        <v>1951</v>
      </c>
      <c r="C1020" s="45" t="s">
        <v>145</v>
      </c>
      <c r="D1020" s="45" t="s">
        <v>145</v>
      </c>
      <c r="E1020" s="45" t="s">
        <v>1</v>
      </c>
      <c r="O1020" s="48">
        <v>0</v>
      </c>
      <c r="Y1020" s="48">
        <v>0</v>
      </c>
      <c r="AI1020" s="48">
        <v>0</v>
      </c>
      <c r="AS1020" s="48">
        <v>0</v>
      </c>
      <c r="BC1020" s="48">
        <v>0</v>
      </c>
      <c r="BM1020" s="48">
        <v>0</v>
      </c>
      <c r="BW1020" s="48">
        <v>0</v>
      </c>
    </row>
    <row r="1021" spans="1:75" x14ac:dyDescent="0.3">
      <c r="A1021" s="45" t="s">
        <v>1427</v>
      </c>
      <c r="B1021" s="45" t="s">
        <v>1952</v>
      </c>
      <c r="C1021" s="45" t="s">
        <v>1111</v>
      </c>
      <c r="D1021" s="45" t="s">
        <v>193</v>
      </c>
      <c r="E1021" s="45" t="s">
        <v>2</v>
      </c>
      <c r="O1021" s="48">
        <v>196987.64</v>
      </c>
      <c r="Y1021" s="48">
        <v>2295.35</v>
      </c>
      <c r="AI1021" s="48">
        <v>0</v>
      </c>
      <c r="AS1021" s="48">
        <v>0</v>
      </c>
      <c r="BC1021" s="48">
        <v>0</v>
      </c>
      <c r="BM1021" s="48">
        <v>0</v>
      </c>
      <c r="BW1021" s="48">
        <v>0</v>
      </c>
    </row>
    <row r="1022" spans="1:75" x14ac:dyDescent="0.3">
      <c r="A1022" s="45" t="s">
        <v>1427</v>
      </c>
      <c r="B1022" s="45" t="s">
        <v>987</v>
      </c>
      <c r="C1022" s="45" t="s">
        <v>1191</v>
      </c>
      <c r="D1022" s="45" t="s">
        <v>171</v>
      </c>
      <c r="E1022" s="45" t="s">
        <v>2</v>
      </c>
      <c r="O1022" s="48">
        <v>21381.75</v>
      </c>
      <c r="Y1022" s="48">
        <v>14957.25</v>
      </c>
      <c r="AI1022" s="48">
        <v>0</v>
      </c>
      <c r="AS1022" s="48">
        <v>0</v>
      </c>
      <c r="BC1022" s="48">
        <v>0</v>
      </c>
      <c r="BM1022" s="48">
        <v>0</v>
      </c>
      <c r="BW1022" s="48">
        <v>0</v>
      </c>
    </row>
    <row r="1023" spans="1:75" x14ac:dyDescent="0.3">
      <c r="A1023" s="45" t="s">
        <v>641</v>
      </c>
      <c r="B1023" s="45" t="s">
        <v>988</v>
      </c>
      <c r="C1023" s="45" t="s">
        <v>1240</v>
      </c>
      <c r="D1023" s="45" t="s">
        <v>21</v>
      </c>
      <c r="E1023" s="45" t="s">
        <v>1</v>
      </c>
      <c r="O1023" s="48">
        <v>-201.24</v>
      </c>
      <c r="Y1023" s="48">
        <v>245995.55</v>
      </c>
      <c r="AI1023" s="48">
        <v>276158.90999999997</v>
      </c>
      <c r="AS1023" s="48">
        <v>781831.78</v>
      </c>
      <c r="BC1023" s="48">
        <v>0</v>
      </c>
      <c r="BM1023" s="48">
        <v>0</v>
      </c>
      <c r="BW1023" s="48">
        <v>0</v>
      </c>
    </row>
    <row r="1024" spans="1:75" x14ac:dyDescent="0.3">
      <c r="A1024" s="45" t="s">
        <v>641</v>
      </c>
      <c r="B1024" s="45" t="s">
        <v>989</v>
      </c>
      <c r="C1024" s="45" t="s">
        <v>1142</v>
      </c>
      <c r="D1024" s="45" t="s">
        <v>194</v>
      </c>
      <c r="E1024" s="45" t="s">
        <v>2</v>
      </c>
      <c r="O1024" s="48">
        <v>999605.84</v>
      </c>
      <c r="Y1024" s="48">
        <v>402878.22</v>
      </c>
      <c r="AI1024" s="48">
        <v>0</v>
      </c>
      <c r="AS1024" s="48">
        <v>0</v>
      </c>
      <c r="BC1024" s="48">
        <v>0</v>
      </c>
      <c r="BM1024" s="48">
        <v>0</v>
      </c>
      <c r="BW1024" s="48">
        <v>0</v>
      </c>
    </row>
    <row r="1025" spans="1:75" x14ac:dyDescent="0.3">
      <c r="A1025" s="45" t="s">
        <v>642</v>
      </c>
      <c r="B1025" s="45" t="s">
        <v>990</v>
      </c>
      <c r="C1025" s="45" t="s">
        <v>1265</v>
      </c>
      <c r="D1025" s="45" t="s">
        <v>195</v>
      </c>
      <c r="E1025" s="45" t="s">
        <v>1</v>
      </c>
      <c r="O1025" s="48">
        <v>0</v>
      </c>
      <c r="Y1025" s="48">
        <v>0</v>
      </c>
      <c r="AI1025" s="48">
        <v>0</v>
      </c>
      <c r="AS1025" s="48">
        <v>0</v>
      </c>
      <c r="BC1025" s="48">
        <v>0</v>
      </c>
      <c r="BM1025" s="48">
        <v>0</v>
      </c>
      <c r="BW1025" s="48">
        <v>0</v>
      </c>
    </row>
    <row r="1026" spans="1:75" x14ac:dyDescent="0.3">
      <c r="A1026" s="45" t="s">
        <v>1428</v>
      </c>
      <c r="B1026" s="45" t="s">
        <v>1953</v>
      </c>
      <c r="C1026" s="45" t="s">
        <v>2082</v>
      </c>
      <c r="D1026" s="45" t="s">
        <v>145</v>
      </c>
      <c r="E1026" s="45" t="s">
        <v>1</v>
      </c>
      <c r="O1026" s="48">
        <v>0</v>
      </c>
      <c r="Y1026" s="48">
        <v>0</v>
      </c>
      <c r="AI1026" s="48">
        <v>0</v>
      </c>
      <c r="AS1026" s="48">
        <v>0</v>
      </c>
      <c r="BC1026" s="48">
        <v>0</v>
      </c>
      <c r="BM1026" s="48">
        <v>0</v>
      </c>
      <c r="BW1026" s="48">
        <v>0</v>
      </c>
    </row>
    <row r="1027" spans="1:75" x14ac:dyDescent="0.3">
      <c r="A1027" s="45" t="s">
        <v>1428</v>
      </c>
      <c r="B1027" s="45" t="s">
        <v>1954</v>
      </c>
      <c r="C1027" s="45" t="s">
        <v>2082</v>
      </c>
      <c r="D1027" s="45" t="s">
        <v>145</v>
      </c>
      <c r="E1027" s="45" t="s">
        <v>1</v>
      </c>
      <c r="O1027" s="48">
        <v>0</v>
      </c>
      <c r="Y1027" s="48">
        <v>0</v>
      </c>
      <c r="AI1027" s="48">
        <v>0</v>
      </c>
      <c r="AS1027" s="48">
        <v>0</v>
      </c>
      <c r="BC1027" s="48">
        <v>0</v>
      </c>
      <c r="BM1027" s="48">
        <v>0</v>
      </c>
      <c r="BW1027" s="48">
        <v>0</v>
      </c>
    </row>
    <row r="1028" spans="1:75" x14ac:dyDescent="0.3">
      <c r="A1028" s="45" t="s">
        <v>1428</v>
      </c>
      <c r="B1028" s="45" t="s">
        <v>1955</v>
      </c>
      <c r="C1028" s="45" t="s">
        <v>2242</v>
      </c>
      <c r="D1028" s="45" t="s">
        <v>280</v>
      </c>
      <c r="E1028" s="45" t="s">
        <v>2</v>
      </c>
      <c r="O1028" s="48">
        <v>0</v>
      </c>
      <c r="Y1028" s="48">
        <v>221803.04</v>
      </c>
      <c r="AI1028" s="48">
        <v>181278</v>
      </c>
      <c r="AS1028" s="48">
        <v>115921.81</v>
      </c>
      <c r="BC1028" s="48">
        <v>217371.74</v>
      </c>
      <c r="BM1028" s="48">
        <v>0</v>
      </c>
      <c r="BW1028" s="48">
        <v>0</v>
      </c>
    </row>
    <row r="1029" spans="1:75" x14ac:dyDescent="0.3">
      <c r="A1029" s="45" t="s">
        <v>1429</v>
      </c>
      <c r="B1029" s="45" t="s">
        <v>2875</v>
      </c>
      <c r="C1029" s="45" t="s">
        <v>2150</v>
      </c>
      <c r="D1029" s="45" t="s">
        <v>145</v>
      </c>
      <c r="E1029" s="45" t="s">
        <v>1</v>
      </c>
      <c r="O1029" s="48">
        <v>0</v>
      </c>
      <c r="Y1029" s="48">
        <v>0</v>
      </c>
      <c r="AI1029" s="48">
        <v>0</v>
      </c>
      <c r="AS1029" s="48">
        <v>0</v>
      </c>
      <c r="BC1029" s="48">
        <v>0</v>
      </c>
      <c r="BM1029" s="48">
        <v>0</v>
      </c>
      <c r="BW1029" s="48">
        <v>0</v>
      </c>
    </row>
    <row r="1030" spans="1:75" x14ac:dyDescent="0.3">
      <c r="A1030" s="45" t="s">
        <v>1429</v>
      </c>
      <c r="B1030" s="45" t="s">
        <v>1956</v>
      </c>
      <c r="C1030" s="45" t="s">
        <v>2412</v>
      </c>
      <c r="D1030" s="45" t="s">
        <v>74</v>
      </c>
      <c r="E1030" s="45" t="s">
        <v>1</v>
      </c>
      <c r="O1030" s="48">
        <v>0</v>
      </c>
      <c r="Y1030" s="48">
        <v>0</v>
      </c>
      <c r="AI1030" s="48">
        <v>0</v>
      </c>
      <c r="AS1030" s="48">
        <v>0</v>
      </c>
      <c r="BC1030" s="48">
        <v>0</v>
      </c>
      <c r="BM1030" s="48">
        <v>0</v>
      </c>
      <c r="BW1030" s="48">
        <v>173381.49</v>
      </c>
    </row>
    <row r="1031" spans="1:75" x14ac:dyDescent="0.3">
      <c r="A1031" s="45" t="s">
        <v>1429</v>
      </c>
      <c r="B1031" s="45" t="s">
        <v>3014</v>
      </c>
      <c r="C1031" s="45" t="s">
        <v>145</v>
      </c>
      <c r="D1031" s="45" t="s">
        <v>145</v>
      </c>
      <c r="E1031" s="45" t="s">
        <v>1</v>
      </c>
      <c r="O1031" s="48">
        <v>0</v>
      </c>
      <c r="Y1031" s="48">
        <v>0</v>
      </c>
      <c r="AI1031" s="48">
        <v>0</v>
      </c>
      <c r="AS1031" s="48">
        <v>0</v>
      </c>
      <c r="BC1031" s="48">
        <v>0</v>
      </c>
      <c r="BM1031" s="48">
        <v>0</v>
      </c>
      <c r="BW1031" s="48">
        <v>0</v>
      </c>
    </row>
    <row r="1032" spans="1:75" x14ac:dyDescent="0.3">
      <c r="A1032" s="45" t="s">
        <v>1429</v>
      </c>
      <c r="B1032" s="45" t="s">
        <v>1956</v>
      </c>
      <c r="C1032" s="45" t="s">
        <v>2243</v>
      </c>
      <c r="D1032" s="45" t="s">
        <v>74</v>
      </c>
      <c r="E1032" s="45" t="s">
        <v>2</v>
      </c>
      <c r="O1032" s="48">
        <v>0</v>
      </c>
      <c r="Y1032" s="48">
        <v>0</v>
      </c>
      <c r="AI1032" s="48">
        <v>0</v>
      </c>
      <c r="AS1032" s="48">
        <v>0</v>
      </c>
      <c r="BC1032" s="48">
        <v>0</v>
      </c>
      <c r="BM1032" s="48">
        <v>40126.089999999997</v>
      </c>
      <c r="BW1032" s="48">
        <v>-40126.089999999997</v>
      </c>
    </row>
    <row r="1033" spans="1:75" x14ac:dyDescent="0.3">
      <c r="A1033" s="45" t="s">
        <v>644</v>
      </c>
      <c r="B1033" s="45" t="s">
        <v>1957</v>
      </c>
      <c r="C1033" s="45" t="s">
        <v>2079</v>
      </c>
      <c r="D1033" s="45" t="s">
        <v>145</v>
      </c>
      <c r="E1033" s="45" t="s">
        <v>1</v>
      </c>
      <c r="O1033" s="48">
        <v>0</v>
      </c>
      <c r="Y1033" s="48">
        <v>0</v>
      </c>
      <c r="AI1033" s="48">
        <v>0</v>
      </c>
      <c r="AS1033" s="48">
        <v>0</v>
      </c>
      <c r="BC1033" s="48">
        <v>0</v>
      </c>
      <c r="BM1033" s="48">
        <v>0</v>
      </c>
      <c r="BW1033" s="48">
        <v>0</v>
      </c>
    </row>
    <row r="1034" spans="1:75" ht="28.8" x14ac:dyDescent="0.3">
      <c r="A1034" s="45" t="s">
        <v>644</v>
      </c>
      <c r="B1034" s="45" t="s">
        <v>1958</v>
      </c>
      <c r="C1034" s="45" t="s">
        <v>2079</v>
      </c>
      <c r="D1034" s="45" t="s">
        <v>145</v>
      </c>
      <c r="E1034" s="45" t="s">
        <v>1</v>
      </c>
      <c r="O1034" s="48">
        <v>0</v>
      </c>
      <c r="Y1034" s="48">
        <v>0</v>
      </c>
      <c r="AI1034" s="48">
        <v>0</v>
      </c>
      <c r="AS1034" s="48">
        <v>0</v>
      </c>
      <c r="BC1034" s="48">
        <v>0</v>
      </c>
      <c r="BM1034" s="48">
        <v>0</v>
      </c>
      <c r="BW1034" s="48">
        <v>0</v>
      </c>
    </row>
    <row r="1035" spans="1:75" x14ac:dyDescent="0.3">
      <c r="A1035" s="45" t="s">
        <v>644</v>
      </c>
      <c r="B1035" s="45" t="s">
        <v>1959</v>
      </c>
      <c r="C1035" s="45" t="s">
        <v>2082</v>
      </c>
      <c r="D1035" s="45" t="s">
        <v>145</v>
      </c>
      <c r="E1035" s="45" t="s">
        <v>1</v>
      </c>
      <c r="O1035" s="48">
        <v>0</v>
      </c>
      <c r="Y1035" s="48">
        <v>0</v>
      </c>
      <c r="AI1035" s="48">
        <v>0</v>
      </c>
      <c r="AS1035" s="48">
        <v>0</v>
      </c>
      <c r="BC1035" s="48">
        <v>0</v>
      </c>
      <c r="BM1035" s="48">
        <v>0</v>
      </c>
      <c r="BW1035" s="48">
        <v>0</v>
      </c>
    </row>
    <row r="1036" spans="1:75" x14ac:dyDescent="0.3">
      <c r="A1036" s="45" t="s">
        <v>644</v>
      </c>
      <c r="B1036" s="45" t="s">
        <v>1960</v>
      </c>
      <c r="C1036" s="45" t="s">
        <v>2082</v>
      </c>
      <c r="D1036" s="45" t="s">
        <v>145</v>
      </c>
      <c r="E1036" s="45" t="s">
        <v>1</v>
      </c>
      <c r="O1036" s="48">
        <v>0</v>
      </c>
      <c r="Y1036" s="48">
        <v>0</v>
      </c>
      <c r="AI1036" s="48">
        <v>0</v>
      </c>
      <c r="AS1036" s="48">
        <v>0</v>
      </c>
      <c r="BC1036" s="48">
        <v>0</v>
      </c>
      <c r="BM1036" s="48">
        <v>0</v>
      </c>
      <c r="BW1036" s="48">
        <v>0</v>
      </c>
    </row>
    <row r="1037" spans="1:75" x14ac:dyDescent="0.3">
      <c r="A1037" s="45" t="s">
        <v>644</v>
      </c>
      <c r="B1037" s="45" t="s">
        <v>2807</v>
      </c>
      <c r="C1037" s="45" t="s">
        <v>2707</v>
      </c>
      <c r="D1037" s="45" t="s">
        <v>203</v>
      </c>
      <c r="E1037" s="45" t="s">
        <v>1</v>
      </c>
      <c r="O1037" s="48">
        <v>0</v>
      </c>
      <c r="Y1037" s="48">
        <v>0</v>
      </c>
      <c r="AI1037" s="48">
        <v>609631.16</v>
      </c>
      <c r="AS1037" s="48">
        <v>58789.67</v>
      </c>
      <c r="BC1037" s="48">
        <v>0</v>
      </c>
      <c r="BM1037" s="48">
        <v>0</v>
      </c>
      <c r="BW1037" s="48">
        <v>0</v>
      </c>
    </row>
    <row r="1038" spans="1:75" x14ac:dyDescent="0.3">
      <c r="A1038" s="45" t="s">
        <v>644</v>
      </c>
      <c r="B1038" s="45" t="s">
        <v>2808</v>
      </c>
      <c r="C1038" s="45" t="s">
        <v>2707</v>
      </c>
      <c r="D1038" s="45" t="s">
        <v>302</v>
      </c>
      <c r="E1038" s="45" t="s">
        <v>1</v>
      </c>
      <c r="O1038" s="48">
        <v>0</v>
      </c>
      <c r="Y1038" s="48">
        <v>0</v>
      </c>
      <c r="AI1038" s="48">
        <v>841623.32</v>
      </c>
      <c r="AS1038" s="48">
        <v>11178.71</v>
      </c>
      <c r="BC1038" s="48">
        <v>0</v>
      </c>
      <c r="BM1038" s="48">
        <v>0</v>
      </c>
      <c r="BW1038" s="48">
        <v>0</v>
      </c>
    </row>
    <row r="1039" spans="1:75" x14ac:dyDescent="0.3">
      <c r="A1039" s="45" t="s">
        <v>644</v>
      </c>
      <c r="B1039" s="45" t="s">
        <v>1961</v>
      </c>
      <c r="C1039" s="45" t="s">
        <v>2358</v>
      </c>
      <c r="D1039" s="45" t="s">
        <v>339</v>
      </c>
      <c r="E1039" s="45" t="s">
        <v>1</v>
      </c>
      <c r="O1039" s="48">
        <v>0</v>
      </c>
      <c r="Y1039" s="48">
        <v>0</v>
      </c>
      <c r="AI1039" s="48">
        <v>0</v>
      </c>
      <c r="AS1039" s="48">
        <v>767248.52</v>
      </c>
      <c r="BC1039" s="48">
        <v>410772.98</v>
      </c>
      <c r="BM1039" s="48">
        <v>0</v>
      </c>
      <c r="BW1039" s="48">
        <v>0</v>
      </c>
    </row>
    <row r="1040" spans="1:75" x14ac:dyDescent="0.3">
      <c r="A1040" s="45" t="s">
        <v>644</v>
      </c>
      <c r="B1040" s="45" t="s">
        <v>1962</v>
      </c>
      <c r="C1040" s="45" t="s">
        <v>2358</v>
      </c>
      <c r="D1040" s="45" t="s">
        <v>341</v>
      </c>
      <c r="E1040" s="45" t="s">
        <v>1</v>
      </c>
      <c r="O1040" s="48">
        <v>0</v>
      </c>
      <c r="Y1040" s="48">
        <v>0</v>
      </c>
      <c r="AI1040" s="48">
        <v>0</v>
      </c>
      <c r="AS1040" s="48">
        <v>20588.62</v>
      </c>
      <c r="BC1040" s="48">
        <v>1237860.25</v>
      </c>
      <c r="BM1040" s="48">
        <v>428143.85</v>
      </c>
      <c r="BW1040" s="48">
        <v>0</v>
      </c>
    </row>
    <row r="1041" spans="1:75" x14ac:dyDescent="0.3">
      <c r="A1041" s="45" t="s">
        <v>644</v>
      </c>
      <c r="B1041" s="45" t="s">
        <v>1963</v>
      </c>
      <c r="C1041" s="45" t="s">
        <v>2358</v>
      </c>
      <c r="D1041" s="45" t="s">
        <v>342</v>
      </c>
      <c r="E1041" s="45" t="s">
        <v>1</v>
      </c>
      <c r="O1041" s="48">
        <v>0</v>
      </c>
      <c r="Y1041" s="48">
        <v>0</v>
      </c>
      <c r="AI1041" s="48">
        <v>0</v>
      </c>
      <c r="AS1041" s="48">
        <v>61194.36</v>
      </c>
      <c r="BC1041" s="48">
        <v>49422.55</v>
      </c>
      <c r="BM1041" s="48">
        <v>15536.5</v>
      </c>
      <c r="BW1041" s="48">
        <v>8225.0400000000009</v>
      </c>
    </row>
    <row r="1042" spans="1:75" x14ac:dyDescent="0.3">
      <c r="A1042" s="45" t="s">
        <v>644</v>
      </c>
      <c r="B1042" s="45" t="s">
        <v>2809</v>
      </c>
      <c r="C1042" s="45" t="s">
        <v>1193</v>
      </c>
      <c r="D1042" s="45" t="s">
        <v>203</v>
      </c>
      <c r="E1042" s="45" t="s">
        <v>2</v>
      </c>
      <c r="O1042" s="48">
        <v>0</v>
      </c>
      <c r="Y1042" s="48">
        <v>0</v>
      </c>
      <c r="AI1042" s="48">
        <v>0</v>
      </c>
      <c r="AS1042" s="48">
        <v>0</v>
      </c>
      <c r="BC1042" s="48">
        <v>0</v>
      </c>
      <c r="BM1042" s="48">
        <v>0</v>
      </c>
      <c r="BW1042" s="48">
        <v>0</v>
      </c>
    </row>
    <row r="1043" spans="1:75" x14ac:dyDescent="0.3">
      <c r="A1043" s="45" t="s">
        <v>644</v>
      </c>
      <c r="B1043" s="45" t="s">
        <v>2806</v>
      </c>
      <c r="C1043" s="45" t="s">
        <v>1193</v>
      </c>
      <c r="D1043" s="45" t="s">
        <v>74</v>
      </c>
      <c r="E1043" s="45" t="s">
        <v>2</v>
      </c>
      <c r="O1043" s="48">
        <v>2557884.19</v>
      </c>
      <c r="Y1043" s="48">
        <v>1020908.48</v>
      </c>
      <c r="AI1043" s="48">
        <v>463787.44</v>
      </c>
      <c r="AS1043" s="48">
        <v>0</v>
      </c>
      <c r="BC1043" s="48">
        <v>0</v>
      </c>
      <c r="BM1043" s="48">
        <v>0</v>
      </c>
      <c r="BW1043" s="48">
        <v>0</v>
      </c>
    </row>
    <row r="1044" spans="1:75" x14ac:dyDescent="0.3">
      <c r="A1044" s="45" t="s">
        <v>644</v>
      </c>
      <c r="B1044" s="45" t="s">
        <v>1964</v>
      </c>
      <c r="C1044" s="45" t="s">
        <v>2244</v>
      </c>
      <c r="D1044" s="45" t="s">
        <v>165</v>
      </c>
      <c r="E1044" s="45" t="s">
        <v>2</v>
      </c>
      <c r="O1044" s="48">
        <v>46479.11</v>
      </c>
      <c r="Y1044" s="48">
        <v>0</v>
      </c>
      <c r="AI1044" s="48">
        <v>0</v>
      </c>
      <c r="AS1044" s="48">
        <v>0</v>
      </c>
      <c r="BC1044" s="48">
        <v>0</v>
      </c>
      <c r="BM1044" s="48">
        <v>0</v>
      </c>
      <c r="BW1044" s="48">
        <v>0</v>
      </c>
    </row>
    <row r="1045" spans="1:75" x14ac:dyDescent="0.3">
      <c r="A1045" s="45" t="s">
        <v>644</v>
      </c>
      <c r="B1045" s="45" t="s">
        <v>1965</v>
      </c>
      <c r="C1045" s="45" t="s">
        <v>145</v>
      </c>
      <c r="D1045" s="45" t="s">
        <v>145</v>
      </c>
      <c r="E1045" s="45" t="s">
        <v>1</v>
      </c>
      <c r="O1045" s="48">
        <v>0</v>
      </c>
      <c r="Y1045" s="48">
        <v>0</v>
      </c>
      <c r="AI1045" s="48">
        <v>0</v>
      </c>
      <c r="AS1045" s="48">
        <v>0</v>
      </c>
      <c r="BC1045" s="48">
        <v>0</v>
      </c>
      <c r="BM1045" s="48">
        <v>0</v>
      </c>
      <c r="BW1045" s="48">
        <v>0</v>
      </c>
    </row>
    <row r="1046" spans="1:75" x14ac:dyDescent="0.3">
      <c r="A1046" s="45" t="s">
        <v>644</v>
      </c>
      <c r="B1046" s="45" t="s">
        <v>1966</v>
      </c>
      <c r="C1046" s="45" t="s">
        <v>2245</v>
      </c>
      <c r="D1046" s="45" t="s">
        <v>203</v>
      </c>
      <c r="E1046" s="45" t="s">
        <v>3</v>
      </c>
      <c r="O1046" s="48">
        <v>0</v>
      </c>
      <c r="Y1046" s="48">
        <v>0</v>
      </c>
      <c r="AI1046" s="48">
        <v>0</v>
      </c>
      <c r="AS1046" s="48">
        <v>195982.7</v>
      </c>
      <c r="BC1046" s="48">
        <v>66506.820000000007</v>
      </c>
      <c r="BM1046" s="48">
        <v>88483.89</v>
      </c>
      <c r="BW1046" s="48">
        <v>0</v>
      </c>
    </row>
    <row r="1047" spans="1:75" ht="28.8" x14ac:dyDescent="0.3">
      <c r="A1047" s="45" t="s">
        <v>644</v>
      </c>
      <c r="B1047" s="45" t="s">
        <v>1967</v>
      </c>
      <c r="C1047" s="45" t="s">
        <v>2246</v>
      </c>
      <c r="D1047" s="45" t="s">
        <v>343</v>
      </c>
      <c r="E1047" s="45" t="s">
        <v>3</v>
      </c>
      <c r="O1047" s="48">
        <v>0</v>
      </c>
      <c r="Y1047" s="48">
        <v>0</v>
      </c>
      <c r="AI1047" s="48">
        <v>0</v>
      </c>
      <c r="AS1047" s="48">
        <v>402800</v>
      </c>
      <c r="BC1047" s="48">
        <v>0</v>
      </c>
      <c r="BM1047" s="48">
        <v>0</v>
      </c>
      <c r="BW1047" s="48">
        <v>0</v>
      </c>
    </row>
    <row r="1048" spans="1:75" x14ac:dyDescent="0.3">
      <c r="A1048" s="45" t="s">
        <v>644</v>
      </c>
      <c r="B1048" s="45" t="s">
        <v>1968</v>
      </c>
      <c r="C1048" s="45" t="s">
        <v>2247</v>
      </c>
      <c r="D1048" s="45" t="s">
        <v>125</v>
      </c>
      <c r="E1048" s="45" t="s">
        <v>3</v>
      </c>
      <c r="O1048" s="48">
        <v>0</v>
      </c>
      <c r="Y1048" s="48">
        <v>0</v>
      </c>
      <c r="AI1048" s="48">
        <v>0</v>
      </c>
      <c r="AS1048" s="48">
        <v>0</v>
      </c>
      <c r="BC1048" s="48">
        <v>593504.84</v>
      </c>
      <c r="BM1048" s="48">
        <v>259161.06</v>
      </c>
      <c r="BW1048" s="48">
        <v>260424.77</v>
      </c>
    </row>
    <row r="1049" spans="1:75" x14ac:dyDescent="0.3">
      <c r="A1049" s="45" t="s">
        <v>644</v>
      </c>
      <c r="B1049" s="45" t="s">
        <v>1969</v>
      </c>
      <c r="C1049" s="45" t="s">
        <v>2248</v>
      </c>
      <c r="D1049" s="45" t="s">
        <v>203</v>
      </c>
      <c r="E1049" s="45" t="s">
        <v>3</v>
      </c>
      <c r="O1049" s="48">
        <v>0</v>
      </c>
      <c r="Y1049" s="48">
        <v>0</v>
      </c>
      <c r="AI1049" s="48">
        <v>0</v>
      </c>
      <c r="AS1049" s="48">
        <v>0</v>
      </c>
      <c r="BC1049" s="48">
        <v>0</v>
      </c>
      <c r="BM1049" s="48">
        <v>539633.18999999994</v>
      </c>
      <c r="BW1049" s="48">
        <v>117083.22</v>
      </c>
    </row>
    <row r="1050" spans="1:75" x14ac:dyDescent="0.3">
      <c r="A1050" s="45" t="s">
        <v>644</v>
      </c>
      <c r="B1050" s="45" t="s">
        <v>1970</v>
      </c>
      <c r="C1050" s="45" t="s">
        <v>2249</v>
      </c>
      <c r="D1050" s="45" t="s">
        <v>74</v>
      </c>
      <c r="E1050" s="45" t="s">
        <v>2</v>
      </c>
      <c r="O1050" s="48">
        <v>374238.56</v>
      </c>
      <c r="Y1050" s="48">
        <v>55627.79</v>
      </c>
      <c r="AI1050" s="48">
        <v>0</v>
      </c>
      <c r="AS1050" s="48">
        <v>0</v>
      </c>
      <c r="BC1050" s="48">
        <v>0</v>
      </c>
      <c r="BM1050" s="48">
        <v>0</v>
      </c>
      <c r="BW1050" s="48">
        <v>0</v>
      </c>
    </row>
    <row r="1051" spans="1:75" x14ac:dyDescent="0.3">
      <c r="A1051" s="45" t="s">
        <v>644</v>
      </c>
      <c r="B1051" s="45" t="s">
        <v>2808</v>
      </c>
      <c r="C1051" s="45" t="s">
        <v>2827</v>
      </c>
      <c r="D1051" s="45" t="s">
        <v>302</v>
      </c>
      <c r="E1051" s="45" t="s">
        <v>2</v>
      </c>
      <c r="O1051" s="48">
        <v>0</v>
      </c>
      <c r="Y1051" s="48">
        <v>0</v>
      </c>
      <c r="AI1051" s="48">
        <v>126342.45</v>
      </c>
      <c r="AS1051" s="48">
        <v>60143</v>
      </c>
      <c r="BC1051" s="48">
        <v>421</v>
      </c>
      <c r="BM1051" s="48">
        <v>0</v>
      </c>
      <c r="BW1051" s="48">
        <v>0</v>
      </c>
    </row>
    <row r="1052" spans="1:75" x14ac:dyDescent="0.3">
      <c r="A1052" s="45" t="s">
        <v>644</v>
      </c>
      <c r="B1052" s="45" t="s">
        <v>1971</v>
      </c>
      <c r="C1052" s="45" t="s">
        <v>2250</v>
      </c>
      <c r="D1052" s="45" t="s">
        <v>203</v>
      </c>
      <c r="E1052" s="45" t="s">
        <v>2</v>
      </c>
      <c r="O1052" s="48">
        <v>0</v>
      </c>
      <c r="Y1052" s="48">
        <v>0</v>
      </c>
      <c r="AI1052" s="48">
        <v>0</v>
      </c>
      <c r="AS1052" s="48">
        <v>0</v>
      </c>
      <c r="BC1052" s="48">
        <v>0</v>
      </c>
      <c r="BM1052" s="48">
        <v>0</v>
      </c>
      <c r="BW1052" s="48">
        <v>327331.88</v>
      </c>
    </row>
    <row r="1053" spans="1:75" x14ac:dyDescent="0.3">
      <c r="A1053" s="45" t="s">
        <v>644</v>
      </c>
      <c r="B1053" s="45" t="s">
        <v>1972</v>
      </c>
      <c r="C1053" s="45" t="s">
        <v>2251</v>
      </c>
      <c r="D1053" s="45" t="s">
        <v>271</v>
      </c>
      <c r="E1053" s="45" t="s">
        <v>2</v>
      </c>
      <c r="O1053" s="48">
        <v>0</v>
      </c>
      <c r="Y1053" s="48">
        <v>0</v>
      </c>
      <c r="AI1053" s="48">
        <v>0</v>
      </c>
      <c r="AS1053" s="48">
        <v>0</v>
      </c>
      <c r="BC1053" s="48">
        <v>0</v>
      </c>
      <c r="BM1053" s="48">
        <v>0</v>
      </c>
      <c r="BW1053" s="48">
        <v>3242.32</v>
      </c>
    </row>
    <row r="1054" spans="1:75" x14ac:dyDescent="0.3">
      <c r="A1054" s="45" t="s">
        <v>1430</v>
      </c>
      <c r="B1054" s="45" t="s">
        <v>1973</v>
      </c>
      <c r="C1054" s="45" t="s">
        <v>2346</v>
      </c>
      <c r="D1054" s="45" t="s">
        <v>340</v>
      </c>
      <c r="E1054" s="45" t="s">
        <v>1</v>
      </c>
      <c r="O1054" s="48">
        <v>0</v>
      </c>
      <c r="Y1054" s="48">
        <v>0</v>
      </c>
      <c r="AI1054" s="48">
        <v>0</v>
      </c>
      <c r="AS1054" s="48">
        <v>0</v>
      </c>
      <c r="BC1054" s="48">
        <v>0</v>
      </c>
      <c r="BM1054" s="48">
        <v>245362.83</v>
      </c>
      <c r="BW1054" s="48">
        <v>215497.34</v>
      </c>
    </row>
    <row r="1055" spans="1:75" x14ac:dyDescent="0.3">
      <c r="A1055" s="45" t="s">
        <v>1430</v>
      </c>
      <c r="B1055" s="45" t="s">
        <v>1974</v>
      </c>
      <c r="C1055" s="45" t="s">
        <v>2358</v>
      </c>
      <c r="D1055" s="45" t="s">
        <v>340</v>
      </c>
      <c r="E1055" s="45" t="s">
        <v>1</v>
      </c>
      <c r="O1055" s="48">
        <v>0</v>
      </c>
      <c r="Y1055" s="48">
        <v>0</v>
      </c>
      <c r="AI1055" s="48">
        <v>0</v>
      </c>
      <c r="AS1055" s="48">
        <v>0</v>
      </c>
      <c r="BC1055" s="48">
        <v>0</v>
      </c>
      <c r="BM1055" s="48">
        <v>697941.16</v>
      </c>
      <c r="BW1055" s="48">
        <v>421235.61</v>
      </c>
    </row>
    <row r="1056" spans="1:75" x14ac:dyDescent="0.3">
      <c r="A1056" s="45" t="s">
        <v>1430</v>
      </c>
      <c r="B1056" s="45" t="s">
        <v>1975</v>
      </c>
      <c r="C1056" s="45" t="s">
        <v>1052</v>
      </c>
      <c r="D1056" s="45" t="s">
        <v>74</v>
      </c>
      <c r="E1056" s="45" t="s">
        <v>2</v>
      </c>
      <c r="O1056" s="48">
        <v>369792.7</v>
      </c>
      <c r="Y1056" s="48">
        <v>214219.31</v>
      </c>
      <c r="AI1056" s="48">
        <v>83084.740000000005</v>
      </c>
      <c r="AS1056" s="48">
        <v>0</v>
      </c>
      <c r="BC1056" s="48">
        <v>0</v>
      </c>
      <c r="BM1056" s="48">
        <v>0</v>
      </c>
      <c r="BW1056" s="48">
        <v>0</v>
      </c>
    </row>
    <row r="1057" spans="1:75" x14ac:dyDescent="0.3">
      <c r="A1057" s="45" t="s">
        <v>1430</v>
      </c>
      <c r="B1057" s="45" t="s">
        <v>1973</v>
      </c>
      <c r="C1057" s="45" t="s">
        <v>2252</v>
      </c>
      <c r="D1057" s="45" t="s">
        <v>340</v>
      </c>
      <c r="E1057" s="45" t="s">
        <v>2</v>
      </c>
      <c r="O1057" s="48">
        <v>0</v>
      </c>
      <c r="Y1057" s="48">
        <v>0</v>
      </c>
      <c r="AI1057" s="48">
        <v>0</v>
      </c>
      <c r="AS1057" s="48">
        <v>0</v>
      </c>
      <c r="BC1057" s="48">
        <v>0</v>
      </c>
      <c r="BM1057" s="48">
        <v>0</v>
      </c>
      <c r="BW1057" s="48">
        <v>0</v>
      </c>
    </row>
    <row r="1058" spans="1:75" x14ac:dyDescent="0.3">
      <c r="A1058" s="45" t="s">
        <v>1431</v>
      </c>
      <c r="B1058" s="45" t="s">
        <v>1976</v>
      </c>
      <c r="C1058" s="45" t="s">
        <v>2084</v>
      </c>
      <c r="D1058" s="45" t="s">
        <v>145</v>
      </c>
      <c r="E1058" s="45" t="s">
        <v>1</v>
      </c>
      <c r="O1058" s="48">
        <v>0</v>
      </c>
      <c r="Y1058" s="48">
        <v>0</v>
      </c>
      <c r="AI1058" s="48">
        <v>0</v>
      </c>
      <c r="AS1058" s="48">
        <v>0</v>
      </c>
      <c r="BC1058" s="48">
        <v>0</v>
      </c>
      <c r="BM1058" s="48">
        <v>0</v>
      </c>
      <c r="BW1058" s="48">
        <v>0</v>
      </c>
    </row>
    <row r="1059" spans="1:75" x14ac:dyDescent="0.3">
      <c r="A1059" s="45" t="s">
        <v>1431</v>
      </c>
      <c r="B1059" s="45" t="s">
        <v>1977</v>
      </c>
      <c r="C1059" s="45" t="s">
        <v>2082</v>
      </c>
      <c r="D1059" s="45" t="s">
        <v>145</v>
      </c>
      <c r="E1059" s="45" t="s">
        <v>1</v>
      </c>
      <c r="O1059" s="48">
        <v>0</v>
      </c>
      <c r="Y1059" s="48">
        <v>0</v>
      </c>
      <c r="AI1059" s="48">
        <v>0</v>
      </c>
      <c r="AS1059" s="48">
        <v>0</v>
      </c>
      <c r="BC1059" s="48">
        <v>0</v>
      </c>
      <c r="BM1059" s="48">
        <v>0</v>
      </c>
      <c r="BW1059" s="48">
        <v>0</v>
      </c>
    </row>
    <row r="1060" spans="1:75" x14ac:dyDescent="0.3">
      <c r="A1060" s="45" t="s">
        <v>645</v>
      </c>
      <c r="B1060" s="45" t="s">
        <v>993</v>
      </c>
      <c r="C1060" s="45" t="s">
        <v>1194</v>
      </c>
      <c r="D1060" s="45" t="s">
        <v>86</v>
      </c>
      <c r="E1060" s="45" t="s">
        <v>2</v>
      </c>
      <c r="O1060" s="48">
        <v>14151.2</v>
      </c>
      <c r="Y1060" s="48">
        <v>64654.58</v>
      </c>
      <c r="AI1060" s="48">
        <v>604.26</v>
      </c>
      <c r="AS1060" s="48">
        <v>0</v>
      </c>
      <c r="BC1060" s="48">
        <v>0</v>
      </c>
      <c r="BM1060" s="48">
        <v>0</v>
      </c>
      <c r="BW1060" s="48">
        <v>0</v>
      </c>
    </row>
    <row r="1061" spans="1:75" x14ac:dyDescent="0.3">
      <c r="A1061" s="45" t="s">
        <v>1432</v>
      </c>
      <c r="B1061" s="45" t="s">
        <v>1978</v>
      </c>
      <c r="C1061" s="45" t="s">
        <v>2346</v>
      </c>
      <c r="D1061" s="45" t="s">
        <v>346</v>
      </c>
      <c r="E1061" s="45" t="s">
        <v>1</v>
      </c>
      <c r="O1061" s="48">
        <v>0</v>
      </c>
      <c r="Y1061" s="48">
        <v>0</v>
      </c>
      <c r="AI1061" s="48">
        <v>0</v>
      </c>
      <c r="AS1061" s="48">
        <v>0</v>
      </c>
      <c r="BC1061" s="48">
        <v>0</v>
      </c>
      <c r="BM1061" s="48">
        <v>0</v>
      </c>
      <c r="BW1061" s="48">
        <v>171538.55</v>
      </c>
    </row>
    <row r="1062" spans="1:75" x14ac:dyDescent="0.3">
      <c r="A1062" s="45" t="s">
        <v>1432</v>
      </c>
      <c r="B1062" s="45" t="s">
        <v>1979</v>
      </c>
      <c r="C1062" s="45" t="s">
        <v>2082</v>
      </c>
      <c r="D1062" s="45" t="s">
        <v>145</v>
      </c>
      <c r="E1062" s="45" t="s">
        <v>1</v>
      </c>
      <c r="O1062" s="48">
        <v>0</v>
      </c>
      <c r="Y1062" s="48">
        <v>0</v>
      </c>
      <c r="AI1062" s="48">
        <v>0</v>
      </c>
      <c r="AS1062" s="48">
        <v>0</v>
      </c>
      <c r="BC1062" s="48">
        <v>0</v>
      </c>
      <c r="BM1062" s="48">
        <v>0</v>
      </c>
      <c r="BW1062" s="48">
        <v>0</v>
      </c>
    </row>
    <row r="1063" spans="1:75" x14ac:dyDescent="0.3">
      <c r="A1063" s="45" t="s">
        <v>1432</v>
      </c>
      <c r="B1063" s="45" t="s">
        <v>1978</v>
      </c>
      <c r="C1063" s="45" t="s">
        <v>2358</v>
      </c>
      <c r="D1063" s="45" t="s">
        <v>346</v>
      </c>
      <c r="E1063" s="45" t="s">
        <v>1</v>
      </c>
      <c r="O1063" s="48">
        <v>0</v>
      </c>
      <c r="Y1063" s="48">
        <v>0</v>
      </c>
      <c r="AI1063" s="48">
        <v>0</v>
      </c>
      <c r="AS1063" s="48">
        <v>0</v>
      </c>
      <c r="BC1063" s="48">
        <v>0</v>
      </c>
      <c r="BM1063" s="48">
        <v>251528.02</v>
      </c>
      <c r="BW1063" s="48">
        <v>162177.1</v>
      </c>
    </row>
    <row r="1064" spans="1:75" x14ac:dyDescent="0.3">
      <c r="A1064" s="45" t="s">
        <v>1432</v>
      </c>
      <c r="B1064" s="45" t="s">
        <v>1978</v>
      </c>
      <c r="C1064" s="45" t="s">
        <v>2252</v>
      </c>
      <c r="D1064" s="45" t="s">
        <v>346</v>
      </c>
      <c r="E1064" s="45" t="s">
        <v>2</v>
      </c>
      <c r="O1064" s="48">
        <v>0</v>
      </c>
      <c r="Y1064" s="48">
        <v>0</v>
      </c>
      <c r="AI1064" s="48">
        <v>0</v>
      </c>
      <c r="AS1064" s="48">
        <v>0</v>
      </c>
      <c r="BC1064" s="48">
        <v>0</v>
      </c>
      <c r="BM1064" s="48">
        <v>0</v>
      </c>
      <c r="BW1064" s="48">
        <v>0</v>
      </c>
    </row>
    <row r="1065" spans="1:75" x14ac:dyDescent="0.3">
      <c r="A1065" s="45" t="s">
        <v>2519</v>
      </c>
      <c r="B1065" s="45" t="s">
        <v>2588</v>
      </c>
      <c r="C1065" s="45" t="s">
        <v>1195</v>
      </c>
      <c r="D1065" s="45" t="s">
        <v>125</v>
      </c>
      <c r="E1065" s="45" t="s">
        <v>2</v>
      </c>
      <c r="O1065" s="48">
        <v>73699.320000000007</v>
      </c>
      <c r="Y1065" s="48">
        <v>40889.230000000003</v>
      </c>
      <c r="AI1065" s="48">
        <v>15960.32</v>
      </c>
      <c r="AS1065" s="48">
        <v>0</v>
      </c>
      <c r="BC1065" s="48">
        <v>0</v>
      </c>
      <c r="BM1065" s="48">
        <v>0</v>
      </c>
      <c r="BW1065" s="48">
        <v>0</v>
      </c>
    </row>
    <row r="1066" spans="1:75" x14ac:dyDescent="0.3">
      <c r="A1066" s="45" t="s">
        <v>2519</v>
      </c>
      <c r="B1066" s="45" t="s">
        <v>994</v>
      </c>
      <c r="C1066" s="45" t="s">
        <v>1195</v>
      </c>
      <c r="D1066" s="45" t="s">
        <v>74</v>
      </c>
      <c r="E1066" s="45" t="s">
        <v>2</v>
      </c>
      <c r="O1066" s="48">
        <v>80964.14</v>
      </c>
      <c r="Y1066" s="48">
        <v>0</v>
      </c>
      <c r="AI1066" s="48">
        <v>32.729999999999997</v>
      </c>
      <c r="AS1066" s="48">
        <v>188.81</v>
      </c>
      <c r="BC1066" s="48">
        <v>0</v>
      </c>
      <c r="BM1066" s="48">
        <v>0</v>
      </c>
      <c r="BW1066" s="48">
        <v>0</v>
      </c>
    </row>
    <row r="1067" spans="1:75" x14ac:dyDescent="0.3">
      <c r="A1067" s="45" t="s">
        <v>2519</v>
      </c>
      <c r="B1067" s="45" t="s">
        <v>2589</v>
      </c>
      <c r="C1067" s="45" t="s">
        <v>1195</v>
      </c>
      <c r="D1067" s="45" t="s">
        <v>86</v>
      </c>
      <c r="E1067" s="45" t="s">
        <v>2</v>
      </c>
      <c r="O1067" s="48">
        <v>425049.08</v>
      </c>
      <c r="Y1067" s="48">
        <v>9617.9699999999993</v>
      </c>
      <c r="AI1067" s="48">
        <v>0</v>
      </c>
      <c r="AS1067" s="48">
        <v>0</v>
      </c>
      <c r="BC1067" s="48">
        <v>0</v>
      </c>
      <c r="BM1067" s="48">
        <v>0</v>
      </c>
      <c r="BW1067" s="48">
        <v>0</v>
      </c>
    </row>
    <row r="1068" spans="1:75" x14ac:dyDescent="0.3">
      <c r="A1068" s="45" t="s">
        <v>1433</v>
      </c>
      <c r="B1068" s="45" t="s">
        <v>1980</v>
      </c>
      <c r="C1068" s="45" t="s">
        <v>2253</v>
      </c>
      <c r="D1068" s="45" t="s">
        <v>203</v>
      </c>
      <c r="E1068" s="45" t="s">
        <v>3</v>
      </c>
      <c r="O1068" s="48">
        <v>0</v>
      </c>
      <c r="Y1068" s="48">
        <v>0</v>
      </c>
      <c r="AI1068" s="48">
        <v>5000</v>
      </c>
      <c r="AS1068" s="48">
        <v>208491.88</v>
      </c>
      <c r="BC1068" s="48">
        <v>15110.98</v>
      </c>
      <c r="BM1068" s="48">
        <v>80592</v>
      </c>
      <c r="BW1068" s="48">
        <v>0</v>
      </c>
    </row>
    <row r="1069" spans="1:75" x14ac:dyDescent="0.3">
      <c r="A1069" s="45" t="s">
        <v>1434</v>
      </c>
      <c r="B1069" s="45" t="s">
        <v>1434</v>
      </c>
      <c r="C1069" s="45" t="s">
        <v>2082</v>
      </c>
      <c r="D1069" s="45" t="s">
        <v>145</v>
      </c>
      <c r="E1069" s="45" t="s">
        <v>1</v>
      </c>
      <c r="O1069" s="48">
        <v>0</v>
      </c>
      <c r="Y1069" s="48">
        <v>0</v>
      </c>
      <c r="AI1069" s="48">
        <v>0</v>
      </c>
      <c r="AS1069" s="48">
        <v>0</v>
      </c>
      <c r="BC1069" s="48">
        <v>0</v>
      </c>
      <c r="BM1069" s="48">
        <v>0</v>
      </c>
      <c r="BW1069" s="48">
        <v>0</v>
      </c>
    </row>
    <row r="1070" spans="1:75" x14ac:dyDescent="0.3">
      <c r="A1070" s="45" t="s">
        <v>2955</v>
      </c>
      <c r="B1070" s="45" t="s">
        <v>995</v>
      </c>
      <c r="C1070" s="45" t="s">
        <v>1196</v>
      </c>
      <c r="D1070" s="45" t="s">
        <v>196</v>
      </c>
      <c r="E1070" s="45" t="s">
        <v>2</v>
      </c>
      <c r="O1070" s="48">
        <v>85241.79</v>
      </c>
      <c r="Y1070" s="48">
        <v>4195.8100000000004</v>
      </c>
      <c r="AI1070" s="48">
        <v>0</v>
      </c>
      <c r="AS1070" s="48">
        <v>0</v>
      </c>
      <c r="BC1070" s="48">
        <v>0</v>
      </c>
      <c r="BM1070" s="48">
        <v>0</v>
      </c>
      <c r="BW1070" s="48">
        <v>0</v>
      </c>
    </row>
    <row r="1071" spans="1:75" x14ac:dyDescent="0.3">
      <c r="A1071" s="45" t="s">
        <v>1435</v>
      </c>
      <c r="B1071" s="45" t="s">
        <v>1435</v>
      </c>
      <c r="C1071" s="45" t="s">
        <v>2082</v>
      </c>
      <c r="D1071" s="45" t="s">
        <v>145</v>
      </c>
      <c r="E1071" s="45" t="s">
        <v>1</v>
      </c>
      <c r="O1071" s="48">
        <v>0</v>
      </c>
      <c r="Y1071" s="48">
        <v>0</v>
      </c>
      <c r="AI1071" s="48">
        <v>0</v>
      </c>
      <c r="AS1071" s="48">
        <v>0</v>
      </c>
      <c r="BC1071" s="48">
        <v>0</v>
      </c>
      <c r="BM1071" s="48">
        <v>0</v>
      </c>
      <c r="BW1071" s="48">
        <v>0</v>
      </c>
    </row>
    <row r="1072" spans="1:75" x14ac:dyDescent="0.3">
      <c r="A1072" s="45" t="s">
        <v>1435</v>
      </c>
      <c r="B1072" s="45" t="s">
        <v>1981</v>
      </c>
      <c r="C1072" s="45" t="s">
        <v>2358</v>
      </c>
      <c r="D1072" s="45" t="s">
        <v>344</v>
      </c>
      <c r="E1072" s="45" t="s">
        <v>1</v>
      </c>
      <c r="O1072" s="48">
        <v>0</v>
      </c>
      <c r="Y1072" s="48">
        <v>0</v>
      </c>
      <c r="AI1072" s="48">
        <v>0</v>
      </c>
      <c r="AS1072" s="48">
        <v>34241.599999999999</v>
      </c>
      <c r="BC1072" s="48">
        <v>1224690.27</v>
      </c>
      <c r="BM1072" s="48">
        <v>0</v>
      </c>
      <c r="BW1072" s="48">
        <v>0</v>
      </c>
    </row>
    <row r="1073" spans="1:75" x14ac:dyDescent="0.3">
      <c r="A1073" s="45" t="s">
        <v>1435</v>
      </c>
      <c r="B1073" s="45" t="s">
        <v>1981</v>
      </c>
      <c r="C1073" s="45" t="s">
        <v>2254</v>
      </c>
      <c r="D1073" s="45" t="s">
        <v>281</v>
      </c>
      <c r="E1073" s="45" t="s">
        <v>2</v>
      </c>
      <c r="O1073" s="48">
        <v>0</v>
      </c>
      <c r="Y1073" s="48">
        <v>1932.32</v>
      </c>
      <c r="AI1073" s="48">
        <v>551660.43000000005</v>
      </c>
      <c r="AS1073" s="48">
        <v>978489.08</v>
      </c>
      <c r="BC1073" s="48">
        <v>-929972.52</v>
      </c>
      <c r="BM1073" s="48">
        <v>36016.980000000003</v>
      </c>
      <c r="BW1073" s="48">
        <v>7296.62</v>
      </c>
    </row>
    <row r="1074" spans="1:75" x14ac:dyDescent="0.3">
      <c r="A1074" s="45" t="s">
        <v>1435</v>
      </c>
      <c r="B1074" s="45" t="s">
        <v>1982</v>
      </c>
      <c r="C1074" s="45" t="s">
        <v>2254</v>
      </c>
      <c r="D1074" s="45" t="s">
        <v>282</v>
      </c>
      <c r="E1074" s="45" t="s">
        <v>2</v>
      </c>
      <c r="O1074" s="48">
        <v>0</v>
      </c>
      <c r="Y1074" s="48">
        <v>58658.26</v>
      </c>
      <c r="AI1074" s="48">
        <v>137046.17000000001</v>
      </c>
      <c r="AS1074" s="48">
        <v>244701</v>
      </c>
      <c r="BC1074" s="48">
        <v>0</v>
      </c>
      <c r="BM1074" s="48">
        <v>0</v>
      </c>
      <c r="BW1074" s="48">
        <v>48906.18</v>
      </c>
    </row>
    <row r="1075" spans="1:75" x14ac:dyDescent="0.3">
      <c r="A1075" s="45" t="s">
        <v>648</v>
      </c>
      <c r="B1075" s="45" t="s">
        <v>996</v>
      </c>
      <c r="C1075" s="45" t="s">
        <v>1161</v>
      </c>
      <c r="D1075" s="45" t="s">
        <v>197</v>
      </c>
      <c r="E1075" s="45" t="s">
        <v>2</v>
      </c>
      <c r="O1075" s="48">
        <v>0</v>
      </c>
      <c r="Y1075" s="48">
        <v>0</v>
      </c>
      <c r="AI1075" s="48">
        <v>0</v>
      </c>
      <c r="AS1075" s="48">
        <v>0</v>
      </c>
      <c r="BC1075" s="48">
        <v>0</v>
      </c>
      <c r="BM1075" s="48">
        <v>0</v>
      </c>
      <c r="BW1075" s="48">
        <v>0</v>
      </c>
    </row>
    <row r="1076" spans="1:75" x14ac:dyDescent="0.3">
      <c r="A1076" s="45" t="s">
        <v>1436</v>
      </c>
      <c r="B1076" s="45" t="s">
        <v>1983</v>
      </c>
      <c r="C1076" s="45" t="s">
        <v>2095</v>
      </c>
      <c r="D1076" s="45" t="s">
        <v>145</v>
      </c>
      <c r="E1076" s="45" t="s">
        <v>1</v>
      </c>
      <c r="O1076" s="48">
        <v>0</v>
      </c>
      <c r="Y1076" s="48">
        <v>0</v>
      </c>
      <c r="AI1076" s="48">
        <v>0</v>
      </c>
      <c r="AS1076" s="48">
        <v>0</v>
      </c>
      <c r="BC1076" s="48">
        <v>0</v>
      </c>
      <c r="BM1076" s="48">
        <v>0</v>
      </c>
      <c r="BW1076" s="48">
        <v>0</v>
      </c>
    </row>
    <row r="1077" spans="1:75" x14ac:dyDescent="0.3">
      <c r="A1077" s="45" t="s">
        <v>1437</v>
      </c>
      <c r="B1077" s="45" t="s">
        <v>1984</v>
      </c>
      <c r="C1077" s="45" t="s">
        <v>2413</v>
      </c>
      <c r="D1077" s="45" t="s">
        <v>345</v>
      </c>
      <c r="E1077" s="45" t="s">
        <v>1</v>
      </c>
      <c r="O1077" s="48">
        <v>0</v>
      </c>
      <c r="Y1077" s="48">
        <v>0</v>
      </c>
      <c r="AI1077" s="48">
        <v>563648.05000000005</v>
      </c>
      <c r="AS1077" s="48">
        <v>63380.92</v>
      </c>
      <c r="BC1077" s="48">
        <v>281782.89</v>
      </c>
      <c r="BM1077" s="48">
        <v>442878.68</v>
      </c>
      <c r="BW1077" s="48">
        <v>334771.46000000002</v>
      </c>
    </row>
    <row r="1078" spans="1:75" x14ac:dyDescent="0.3">
      <c r="A1078" s="45" t="s">
        <v>1437</v>
      </c>
      <c r="B1078" s="45" t="s">
        <v>2897</v>
      </c>
      <c r="C1078" s="45" t="s">
        <v>2150</v>
      </c>
      <c r="D1078" s="45" t="s">
        <v>145</v>
      </c>
      <c r="E1078" s="45" t="s">
        <v>1</v>
      </c>
      <c r="O1078" s="48">
        <v>0</v>
      </c>
      <c r="Y1078" s="48">
        <v>0</v>
      </c>
      <c r="AI1078" s="48">
        <v>0</v>
      </c>
      <c r="AS1078" s="48">
        <v>0</v>
      </c>
      <c r="BC1078" s="48">
        <v>0</v>
      </c>
      <c r="BM1078" s="48">
        <v>0</v>
      </c>
      <c r="BW1078" s="48">
        <v>0</v>
      </c>
    </row>
    <row r="1079" spans="1:75" x14ac:dyDescent="0.3">
      <c r="A1079" s="45" t="s">
        <v>1437</v>
      </c>
      <c r="B1079" s="45" t="s">
        <v>1985</v>
      </c>
      <c r="C1079" s="45" t="s">
        <v>2079</v>
      </c>
      <c r="D1079" s="45" t="s">
        <v>145</v>
      </c>
      <c r="E1079" s="45" t="s">
        <v>1</v>
      </c>
      <c r="O1079" s="48">
        <v>0</v>
      </c>
      <c r="Y1079" s="48">
        <v>0</v>
      </c>
      <c r="AI1079" s="48">
        <v>0</v>
      </c>
      <c r="AS1079" s="48">
        <v>0</v>
      </c>
      <c r="BC1079" s="48">
        <v>0</v>
      </c>
      <c r="BM1079" s="48">
        <v>0</v>
      </c>
      <c r="BW1079" s="48">
        <v>0</v>
      </c>
    </row>
    <row r="1080" spans="1:75" x14ac:dyDescent="0.3">
      <c r="A1080" s="45" t="s">
        <v>1437</v>
      </c>
      <c r="B1080" s="45" t="s">
        <v>1985</v>
      </c>
      <c r="C1080" s="45" t="s">
        <v>2082</v>
      </c>
      <c r="D1080" s="45" t="s">
        <v>145</v>
      </c>
      <c r="E1080" s="45" t="s">
        <v>1271</v>
      </c>
      <c r="O1080" s="48">
        <v>0</v>
      </c>
      <c r="Y1080" s="48">
        <v>0</v>
      </c>
      <c r="AI1080" s="48">
        <v>0</v>
      </c>
      <c r="AS1080" s="48">
        <v>0</v>
      </c>
      <c r="BC1080" s="48">
        <v>0</v>
      </c>
      <c r="BM1080" s="48">
        <v>0</v>
      </c>
      <c r="BW1080" s="48">
        <v>0</v>
      </c>
    </row>
    <row r="1081" spans="1:75" x14ac:dyDescent="0.3">
      <c r="A1081" s="45" t="s">
        <v>1437</v>
      </c>
      <c r="B1081" s="45" t="s">
        <v>2592</v>
      </c>
      <c r="C1081" s="45" t="s">
        <v>2829</v>
      </c>
      <c r="D1081" s="45" t="s">
        <v>345</v>
      </c>
      <c r="E1081" s="45" t="s">
        <v>2</v>
      </c>
      <c r="O1081" s="48">
        <v>0</v>
      </c>
      <c r="Y1081" s="48">
        <v>0</v>
      </c>
      <c r="AI1081" s="48">
        <v>0</v>
      </c>
      <c r="AS1081" s="48">
        <v>0</v>
      </c>
      <c r="BC1081" s="48">
        <v>0</v>
      </c>
      <c r="BM1081" s="48">
        <v>0</v>
      </c>
      <c r="BW1081" s="48">
        <v>0</v>
      </c>
    </row>
    <row r="1082" spans="1:75" x14ac:dyDescent="0.3">
      <c r="A1082" s="45" t="s">
        <v>1437</v>
      </c>
      <c r="B1082" s="45" t="s">
        <v>1986</v>
      </c>
      <c r="C1082" s="45" t="s">
        <v>2255</v>
      </c>
      <c r="D1082" s="45" t="s">
        <v>345</v>
      </c>
      <c r="E1082" s="45" t="s">
        <v>2</v>
      </c>
      <c r="O1082" s="48">
        <v>0</v>
      </c>
      <c r="Y1082" s="48">
        <v>0</v>
      </c>
      <c r="AI1082" s="48">
        <v>0</v>
      </c>
      <c r="AS1082" s="48">
        <v>0</v>
      </c>
      <c r="BC1082" s="48">
        <v>0</v>
      </c>
      <c r="BM1082" s="48">
        <v>0</v>
      </c>
      <c r="BW1082" s="48">
        <v>1598.75</v>
      </c>
    </row>
    <row r="1083" spans="1:75" x14ac:dyDescent="0.3">
      <c r="A1083" s="45" t="s">
        <v>649</v>
      </c>
      <c r="B1083" s="45" t="s">
        <v>1000</v>
      </c>
      <c r="C1083" s="45" t="s">
        <v>1047</v>
      </c>
      <c r="D1083" s="45" t="s">
        <v>199</v>
      </c>
      <c r="E1083" s="45" t="s">
        <v>3</v>
      </c>
      <c r="O1083" s="48">
        <v>0</v>
      </c>
      <c r="Y1083" s="48">
        <v>0</v>
      </c>
      <c r="AI1083" s="48">
        <v>0</v>
      </c>
      <c r="AS1083" s="48">
        <v>0</v>
      </c>
      <c r="BC1083" s="48">
        <v>0</v>
      </c>
      <c r="BM1083" s="48">
        <v>0</v>
      </c>
      <c r="BW1083" s="48">
        <v>0</v>
      </c>
    </row>
    <row r="1084" spans="1:75" x14ac:dyDescent="0.3">
      <c r="A1084" s="45" t="s">
        <v>649</v>
      </c>
      <c r="B1084" s="45" t="s">
        <v>1002</v>
      </c>
      <c r="C1084" s="45" t="s">
        <v>1199</v>
      </c>
      <c r="D1084" s="45" t="s">
        <v>199</v>
      </c>
      <c r="E1084" s="45" t="s">
        <v>3</v>
      </c>
      <c r="O1084" s="48">
        <v>5839236.1500000004</v>
      </c>
      <c r="Y1084" s="48">
        <v>0</v>
      </c>
      <c r="AI1084" s="48">
        <v>0</v>
      </c>
      <c r="AS1084" s="48">
        <v>0</v>
      </c>
      <c r="BC1084" s="48">
        <v>0</v>
      </c>
      <c r="BM1084" s="48">
        <v>0</v>
      </c>
      <c r="BW1084" s="48">
        <v>0</v>
      </c>
    </row>
    <row r="1085" spans="1:75" x14ac:dyDescent="0.3">
      <c r="A1085" s="45" t="s">
        <v>649</v>
      </c>
      <c r="B1085" s="45" t="s">
        <v>3015</v>
      </c>
      <c r="C1085" s="45" t="s">
        <v>1197</v>
      </c>
      <c r="D1085" s="45" t="s">
        <v>3088</v>
      </c>
      <c r="E1085" s="45" t="s">
        <v>2</v>
      </c>
      <c r="O1085" s="48">
        <v>860309.04</v>
      </c>
      <c r="Y1085" s="48">
        <v>281921.52</v>
      </c>
      <c r="AI1085" s="48">
        <v>7189.68</v>
      </c>
      <c r="AS1085" s="48">
        <v>0</v>
      </c>
      <c r="BC1085" s="48">
        <v>0</v>
      </c>
      <c r="BM1085" s="48">
        <v>0</v>
      </c>
      <c r="BW1085" s="48">
        <v>0</v>
      </c>
    </row>
    <row r="1086" spans="1:75" x14ac:dyDescent="0.3">
      <c r="A1086" s="45" t="s">
        <v>649</v>
      </c>
      <c r="B1086" s="45" t="s">
        <v>997</v>
      </c>
      <c r="C1086" s="45" t="s">
        <v>1197</v>
      </c>
      <c r="D1086" s="45" t="s">
        <v>198</v>
      </c>
      <c r="E1086" s="45" t="s">
        <v>2</v>
      </c>
      <c r="O1086" s="48">
        <v>4693235.84</v>
      </c>
      <c r="Y1086" s="48">
        <v>3517408.62</v>
      </c>
      <c r="AI1086" s="48">
        <v>521338.07</v>
      </c>
      <c r="AS1086" s="48">
        <v>11838.48</v>
      </c>
      <c r="BC1086" s="48">
        <v>0</v>
      </c>
      <c r="BM1086" s="48">
        <v>0</v>
      </c>
      <c r="BW1086" s="48">
        <v>0</v>
      </c>
    </row>
    <row r="1087" spans="1:75" x14ac:dyDescent="0.3">
      <c r="A1087" s="45" t="s">
        <v>649</v>
      </c>
      <c r="B1087" s="45" t="s">
        <v>3015</v>
      </c>
      <c r="C1087" s="45" t="s">
        <v>1197</v>
      </c>
      <c r="D1087" s="45" t="s">
        <v>3069</v>
      </c>
      <c r="E1087" s="45" t="s">
        <v>2</v>
      </c>
      <c r="O1087" s="48">
        <v>505252.92</v>
      </c>
      <c r="Y1087" s="48">
        <v>1272211.1200000001</v>
      </c>
      <c r="AI1087" s="48">
        <v>853504.75</v>
      </c>
      <c r="AS1087" s="48">
        <v>16246.4</v>
      </c>
      <c r="BC1087" s="48">
        <v>0</v>
      </c>
      <c r="BM1087" s="48">
        <v>0</v>
      </c>
      <c r="BW1087" s="48">
        <v>0</v>
      </c>
    </row>
    <row r="1088" spans="1:75" x14ac:dyDescent="0.3">
      <c r="A1088" s="45" t="s">
        <v>649</v>
      </c>
      <c r="B1088" s="45" t="s">
        <v>2593</v>
      </c>
      <c r="C1088" s="45" t="s">
        <v>2603</v>
      </c>
      <c r="D1088" s="45" t="s">
        <v>199</v>
      </c>
      <c r="E1088" s="45" t="s">
        <v>2</v>
      </c>
      <c r="O1088" s="48">
        <v>9536155.0399999991</v>
      </c>
      <c r="Y1088" s="48">
        <v>0</v>
      </c>
      <c r="AI1088" s="48">
        <v>0</v>
      </c>
      <c r="AS1088" s="48">
        <v>0</v>
      </c>
      <c r="BC1088" s="48">
        <v>0</v>
      </c>
      <c r="BM1088" s="48">
        <v>0</v>
      </c>
      <c r="BW1088" s="48">
        <v>0</v>
      </c>
    </row>
    <row r="1089" spans="1:75" x14ac:dyDescent="0.3">
      <c r="A1089" s="45" t="s">
        <v>649</v>
      </c>
      <c r="B1089" s="45" t="s">
        <v>3016</v>
      </c>
      <c r="C1089" s="45" t="s">
        <v>1169</v>
      </c>
      <c r="D1089" s="45" t="s">
        <v>3089</v>
      </c>
      <c r="E1089" s="45" t="s">
        <v>2</v>
      </c>
      <c r="O1089" s="48">
        <v>2482231.84</v>
      </c>
      <c r="Y1089" s="48">
        <v>26914.2</v>
      </c>
      <c r="AI1089" s="48">
        <v>461.25</v>
      </c>
      <c r="AS1089" s="48">
        <v>0</v>
      </c>
      <c r="BC1089" s="48">
        <v>0</v>
      </c>
      <c r="BM1089" s="48">
        <v>0</v>
      </c>
      <c r="BW1089" s="48">
        <v>0</v>
      </c>
    </row>
    <row r="1090" spans="1:75" x14ac:dyDescent="0.3">
      <c r="A1090" s="45" t="s">
        <v>649</v>
      </c>
      <c r="B1090" s="45" t="s">
        <v>2594</v>
      </c>
      <c r="C1090" s="45" t="s">
        <v>2614</v>
      </c>
      <c r="D1090" s="45" t="s">
        <v>199</v>
      </c>
      <c r="E1090" s="45" t="s">
        <v>2</v>
      </c>
      <c r="O1090" s="48">
        <v>0</v>
      </c>
      <c r="Y1090" s="48">
        <v>16704728.92</v>
      </c>
      <c r="AI1090" s="48">
        <v>97884.35</v>
      </c>
      <c r="AS1090" s="48">
        <v>0</v>
      </c>
      <c r="BC1090" s="48">
        <v>0</v>
      </c>
      <c r="BM1090" s="48">
        <v>0</v>
      </c>
      <c r="BW1090" s="48">
        <v>0</v>
      </c>
    </row>
    <row r="1091" spans="1:75" x14ac:dyDescent="0.3">
      <c r="A1091" s="45" t="s">
        <v>649</v>
      </c>
      <c r="B1091" s="45" t="s">
        <v>2700</v>
      </c>
      <c r="C1091" s="45" t="s">
        <v>2706</v>
      </c>
      <c r="D1091" s="45" t="s">
        <v>199</v>
      </c>
      <c r="E1091" s="45" t="s">
        <v>2</v>
      </c>
      <c r="O1091" s="48">
        <v>0</v>
      </c>
      <c r="Y1091" s="48">
        <v>0</v>
      </c>
      <c r="AI1091" s="48">
        <v>15481576.85</v>
      </c>
      <c r="AS1091" s="48">
        <v>0</v>
      </c>
      <c r="BC1091" s="48">
        <v>0</v>
      </c>
      <c r="BM1091" s="48">
        <v>0</v>
      </c>
      <c r="BW1091" s="48">
        <v>0</v>
      </c>
    </row>
    <row r="1092" spans="1:75" x14ac:dyDescent="0.3">
      <c r="A1092" s="45" t="s">
        <v>649</v>
      </c>
      <c r="B1092" s="45" t="s">
        <v>3017</v>
      </c>
      <c r="C1092" s="45" t="s">
        <v>2828</v>
      </c>
      <c r="D1092" s="45" t="s">
        <v>97</v>
      </c>
      <c r="E1092" s="45" t="s">
        <v>2</v>
      </c>
      <c r="O1092" s="48">
        <v>0</v>
      </c>
      <c r="Y1092" s="48">
        <v>0</v>
      </c>
      <c r="AI1092" s="48">
        <v>0</v>
      </c>
      <c r="AS1092" s="48">
        <v>0</v>
      </c>
      <c r="BC1092" s="48">
        <v>0</v>
      </c>
      <c r="BM1092" s="48">
        <v>0</v>
      </c>
      <c r="BW1092" s="48">
        <v>0</v>
      </c>
    </row>
    <row r="1093" spans="1:75" x14ac:dyDescent="0.3">
      <c r="A1093" s="45" t="s">
        <v>649</v>
      </c>
      <c r="B1093" s="45" t="s">
        <v>2811</v>
      </c>
      <c r="C1093" s="45" t="s">
        <v>2828</v>
      </c>
      <c r="D1093" s="45" t="s">
        <v>199</v>
      </c>
      <c r="E1093" s="45" t="s">
        <v>2</v>
      </c>
      <c r="O1093" s="48">
        <v>0</v>
      </c>
      <c r="Y1093" s="48">
        <v>0</v>
      </c>
      <c r="AI1093" s="48">
        <v>0</v>
      </c>
      <c r="AS1093" s="48">
        <v>10530228.77</v>
      </c>
      <c r="BC1093" s="48">
        <v>0</v>
      </c>
      <c r="BM1093" s="48">
        <v>0</v>
      </c>
      <c r="BW1093" s="48">
        <v>0</v>
      </c>
    </row>
    <row r="1094" spans="1:75" x14ac:dyDescent="0.3">
      <c r="A1094" s="45" t="s">
        <v>649</v>
      </c>
      <c r="B1094" s="45" t="s">
        <v>999</v>
      </c>
      <c r="C1094" s="45" t="s">
        <v>1198</v>
      </c>
      <c r="D1094" s="45" t="s">
        <v>47</v>
      </c>
      <c r="E1094" s="45" t="s">
        <v>2</v>
      </c>
      <c r="O1094" s="48">
        <v>0</v>
      </c>
      <c r="Y1094" s="48">
        <v>0</v>
      </c>
      <c r="AI1094" s="48">
        <v>0</v>
      </c>
      <c r="AS1094" s="48">
        <v>0</v>
      </c>
      <c r="BC1094" s="48">
        <v>0</v>
      </c>
      <c r="BM1094" s="48">
        <v>0</v>
      </c>
      <c r="BW1094" s="48">
        <v>0</v>
      </c>
    </row>
    <row r="1095" spans="1:75" x14ac:dyDescent="0.3">
      <c r="A1095" s="45" t="s">
        <v>1438</v>
      </c>
      <c r="B1095" s="45" t="s">
        <v>1987</v>
      </c>
      <c r="C1095" s="45" t="s">
        <v>2414</v>
      </c>
      <c r="D1095" s="45" t="s">
        <v>393</v>
      </c>
      <c r="E1095" s="45" t="s">
        <v>1</v>
      </c>
      <c r="O1095" s="48">
        <v>0</v>
      </c>
      <c r="Y1095" s="48">
        <v>0</v>
      </c>
      <c r="AI1095" s="48">
        <v>0</v>
      </c>
      <c r="AS1095" s="48">
        <v>0</v>
      </c>
      <c r="BC1095" s="48">
        <v>0</v>
      </c>
      <c r="BM1095" s="48">
        <v>47703.09</v>
      </c>
      <c r="BW1095" s="48">
        <v>40097.31</v>
      </c>
    </row>
    <row r="1096" spans="1:75" x14ac:dyDescent="0.3">
      <c r="A1096" s="45" t="s">
        <v>1438</v>
      </c>
      <c r="B1096" s="45" t="s">
        <v>1988</v>
      </c>
      <c r="C1096" s="45" t="s">
        <v>2256</v>
      </c>
      <c r="D1096" s="45" t="s">
        <v>393</v>
      </c>
      <c r="E1096" s="45" t="s">
        <v>3</v>
      </c>
      <c r="O1096" s="48">
        <v>0</v>
      </c>
      <c r="Y1096" s="48">
        <v>0</v>
      </c>
      <c r="AI1096" s="48">
        <v>0</v>
      </c>
      <c r="AS1096" s="48">
        <v>0</v>
      </c>
      <c r="BC1096" s="48">
        <v>0</v>
      </c>
      <c r="BM1096" s="48">
        <v>0</v>
      </c>
      <c r="BW1096" s="48">
        <v>0</v>
      </c>
    </row>
    <row r="1097" spans="1:75" x14ac:dyDescent="0.3">
      <c r="A1097" s="45" t="s">
        <v>2956</v>
      </c>
      <c r="B1097" s="45" t="s">
        <v>3018</v>
      </c>
      <c r="C1097" s="45" t="s">
        <v>3090</v>
      </c>
      <c r="D1097" s="45" t="s">
        <v>3091</v>
      </c>
      <c r="E1097" s="45" t="s">
        <v>4</v>
      </c>
      <c r="O1097" s="48">
        <v>0</v>
      </c>
      <c r="Y1097" s="48">
        <v>99187.58</v>
      </c>
      <c r="AI1097" s="48">
        <v>26302.16</v>
      </c>
      <c r="AS1097" s="48">
        <v>0</v>
      </c>
      <c r="BC1097" s="48">
        <v>-4479.54</v>
      </c>
      <c r="BM1097" s="48">
        <v>0</v>
      </c>
      <c r="BW1097" s="48">
        <v>0</v>
      </c>
    </row>
    <row r="1098" spans="1:75" x14ac:dyDescent="0.3">
      <c r="A1098" s="45" t="s">
        <v>2957</v>
      </c>
      <c r="B1098" s="45" t="s">
        <v>3019</v>
      </c>
      <c r="C1098" s="45" t="s">
        <v>145</v>
      </c>
      <c r="D1098" s="45" t="s">
        <v>145</v>
      </c>
      <c r="E1098" s="45" t="s">
        <v>1</v>
      </c>
      <c r="O1098" s="48">
        <v>0</v>
      </c>
      <c r="Y1098" s="48">
        <v>0</v>
      </c>
      <c r="AI1098" s="48">
        <v>0</v>
      </c>
      <c r="AS1098" s="48">
        <v>0</v>
      </c>
      <c r="BC1098" s="48">
        <v>0</v>
      </c>
      <c r="BM1098" s="48">
        <v>0</v>
      </c>
      <c r="BW1098" s="48">
        <v>0</v>
      </c>
    </row>
    <row r="1099" spans="1:75" x14ac:dyDescent="0.3">
      <c r="A1099" s="45" t="s">
        <v>638</v>
      </c>
      <c r="B1099" s="45" t="s">
        <v>984</v>
      </c>
      <c r="C1099" s="45" t="s">
        <v>1264</v>
      </c>
      <c r="D1099" s="45" t="s">
        <v>192</v>
      </c>
      <c r="E1099" s="45" t="s">
        <v>1</v>
      </c>
      <c r="O1099" s="48">
        <v>0</v>
      </c>
      <c r="Y1099" s="48">
        <v>0</v>
      </c>
      <c r="AI1099" s="48">
        <v>0</v>
      </c>
      <c r="AS1099" s="48">
        <v>0</v>
      </c>
      <c r="BC1099" s="48">
        <v>0</v>
      </c>
      <c r="BM1099" s="48">
        <v>0</v>
      </c>
      <c r="BW1099" s="48">
        <v>0</v>
      </c>
    </row>
    <row r="1100" spans="1:75" x14ac:dyDescent="0.3">
      <c r="A1100" s="45" t="s">
        <v>2958</v>
      </c>
      <c r="B1100" s="45" t="s">
        <v>3020</v>
      </c>
      <c r="C1100" s="45" t="s">
        <v>3092</v>
      </c>
      <c r="D1100" s="45" t="s">
        <v>282</v>
      </c>
      <c r="E1100" s="45" t="s">
        <v>4</v>
      </c>
      <c r="O1100" s="48">
        <v>0</v>
      </c>
      <c r="Y1100" s="48">
        <v>592015.41</v>
      </c>
      <c r="AI1100" s="48">
        <v>116601.66</v>
      </c>
      <c r="AS1100" s="48">
        <v>0</v>
      </c>
      <c r="BC1100" s="48">
        <v>0</v>
      </c>
      <c r="BM1100" s="48">
        <v>0</v>
      </c>
      <c r="BW1100" s="48">
        <v>0</v>
      </c>
    </row>
    <row r="1101" spans="1:75" x14ac:dyDescent="0.3">
      <c r="A1101" s="45" t="s">
        <v>2720</v>
      </c>
      <c r="B1101" s="45" t="s">
        <v>1004</v>
      </c>
      <c r="C1101" s="45" t="s">
        <v>1200</v>
      </c>
      <c r="D1101" s="45" t="s">
        <v>165</v>
      </c>
      <c r="E1101" s="45" t="s">
        <v>2</v>
      </c>
      <c r="O1101" s="48">
        <v>161387.34</v>
      </c>
      <c r="Y1101" s="48">
        <v>4260.5</v>
      </c>
      <c r="AI1101" s="48">
        <v>0</v>
      </c>
      <c r="AS1101" s="48">
        <v>0</v>
      </c>
      <c r="BC1101" s="48">
        <v>0</v>
      </c>
      <c r="BM1101" s="48">
        <v>0</v>
      </c>
      <c r="BW1101" s="48">
        <v>0</v>
      </c>
    </row>
    <row r="1102" spans="1:75" x14ac:dyDescent="0.3">
      <c r="A1102" s="45" t="s">
        <v>652</v>
      </c>
      <c r="B1102" s="45" t="s">
        <v>2817</v>
      </c>
      <c r="C1102" s="45" t="s">
        <v>1201</v>
      </c>
      <c r="D1102" s="45" t="s">
        <v>86</v>
      </c>
      <c r="E1102" s="45" t="s">
        <v>2</v>
      </c>
      <c r="O1102" s="48">
        <v>119020.9</v>
      </c>
      <c r="Y1102" s="48">
        <v>147977.60000000001</v>
      </c>
      <c r="AI1102" s="48">
        <v>0</v>
      </c>
      <c r="AS1102" s="48">
        <v>14478.27</v>
      </c>
      <c r="BC1102" s="48">
        <v>0</v>
      </c>
      <c r="BM1102" s="48">
        <v>0</v>
      </c>
      <c r="BW1102" s="48">
        <v>0</v>
      </c>
    </row>
    <row r="1103" spans="1:75" x14ac:dyDescent="0.3">
      <c r="A1103" s="45" t="s">
        <v>1439</v>
      </c>
      <c r="B1103" s="45" t="s">
        <v>991</v>
      </c>
      <c r="C1103" s="45" t="s">
        <v>145</v>
      </c>
      <c r="D1103" s="45" t="s">
        <v>145</v>
      </c>
      <c r="E1103" s="45" t="s">
        <v>1</v>
      </c>
      <c r="O1103" s="48">
        <v>0</v>
      </c>
      <c r="Y1103" s="48">
        <v>0</v>
      </c>
      <c r="AI1103" s="48">
        <v>0</v>
      </c>
      <c r="AS1103" s="48">
        <v>0</v>
      </c>
      <c r="BC1103" s="48">
        <v>0</v>
      </c>
      <c r="BM1103" s="48">
        <v>0</v>
      </c>
      <c r="BW1103" s="48">
        <v>0</v>
      </c>
    </row>
    <row r="1104" spans="1:75" x14ac:dyDescent="0.3">
      <c r="A1104" s="45" t="s">
        <v>653</v>
      </c>
      <c r="B1104" s="45" t="s">
        <v>1989</v>
      </c>
      <c r="C1104" s="45" t="s">
        <v>1202</v>
      </c>
      <c r="D1104" s="45" t="s">
        <v>125</v>
      </c>
      <c r="E1104" s="45" t="s">
        <v>2</v>
      </c>
      <c r="O1104" s="48">
        <v>1173845.5</v>
      </c>
      <c r="Y1104" s="48">
        <v>934442.25</v>
      </c>
      <c r="AI1104" s="48">
        <v>565312.86</v>
      </c>
      <c r="AS1104" s="48">
        <v>457429.75</v>
      </c>
      <c r="BC1104" s="48">
        <v>863518.04</v>
      </c>
      <c r="BM1104" s="48">
        <v>3139522.71</v>
      </c>
      <c r="BW1104" s="48">
        <v>212947.7</v>
      </c>
    </row>
    <row r="1105" spans="1:75" x14ac:dyDescent="0.3">
      <c r="A1105" s="45" t="s">
        <v>1440</v>
      </c>
      <c r="B1105" s="45" t="s">
        <v>1015</v>
      </c>
      <c r="C1105" s="45" t="s">
        <v>1209</v>
      </c>
      <c r="D1105" s="45" t="s">
        <v>47</v>
      </c>
      <c r="E1105" s="45" t="s">
        <v>2</v>
      </c>
      <c r="O1105" s="48">
        <v>0</v>
      </c>
      <c r="Y1105" s="48">
        <v>0</v>
      </c>
      <c r="AI1105" s="48">
        <v>0</v>
      </c>
      <c r="AS1105" s="48">
        <v>0</v>
      </c>
      <c r="BC1105" s="48">
        <v>0</v>
      </c>
      <c r="BM1105" s="48">
        <v>0</v>
      </c>
      <c r="BW1105" s="48">
        <v>0</v>
      </c>
    </row>
    <row r="1106" spans="1:75" x14ac:dyDescent="0.3">
      <c r="A1106" s="45" t="s">
        <v>1440</v>
      </c>
      <c r="B1106" s="45" t="s">
        <v>1015</v>
      </c>
      <c r="C1106" s="45" t="s">
        <v>1209</v>
      </c>
      <c r="D1106" s="45" t="s">
        <v>30</v>
      </c>
      <c r="E1106" s="45" t="s">
        <v>2</v>
      </c>
      <c r="O1106" s="48">
        <v>0</v>
      </c>
      <c r="Y1106" s="48">
        <v>0</v>
      </c>
      <c r="AI1106" s="48">
        <v>0</v>
      </c>
      <c r="AS1106" s="48">
        <v>0</v>
      </c>
      <c r="BC1106" s="48">
        <v>0</v>
      </c>
      <c r="BM1106" s="48">
        <v>0</v>
      </c>
      <c r="BW1106" s="48">
        <v>0</v>
      </c>
    </row>
    <row r="1107" spans="1:75" x14ac:dyDescent="0.3">
      <c r="A1107" s="45" t="s">
        <v>1440</v>
      </c>
      <c r="B1107" s="45" t="s">
        <v>1007</v>
      </c>
      <c r="C1107" s="45" t="s">
        <v>145</v>
      </c>
      <c r="D1107" s="45" t="s">
        <v>145</v>
      </c>
      <c r="E1107" s="45" t="s">
        <v>1</v>
      </c>
      <c r="O1107" s="48">
        <v>0</v>
      </c>
      <c r="Y1107" s="48">
        <v>0</v>
      </c>
      <c r="AI1107" s="48">
        <v>0</v>
      </c>
      <c r="AS1107" s="48">
        <v>0</v>
      </c>
      <c r="BC1107" s="48">
        <v>0</v>
      </c>
      <c r="BM1107" s="48">
        <v>0</v>
      </c>
      <c r="BW1107" s="48">
        <v>0</v>
      </c>
    </row>
    <row r="1108" spans="1:75" x14ac:dyDescent="0.3">
      <c r="A1108" s="45" t="s">
        <v>1440</v>
      </c>
      <c r="B1108" s="45" t="s">
        <v>1990</v>
      </c>
      <c r="C1108" s="45" t="s">
        <v>2257</v>
      </c>
      <c r="D1108" s="45" t="s">
        <v>30</v>
      </c>
      <c r="E1108" s="45" t="s">
        <v>3</v>
      </c>
      <c r="O1108" s="48">
        <v>0</v>
      </c>
      <c r="Y1108" s="48">
        <v>0</v>
      </c>
      <c r="AI1108" s="48">
        <v>0</v>
      </c>
      <c r="AS1108" s="48">
        <v>21692.79</v>
      </c>
      <c r="BC1108" s="48">
        <v>31075.62</v>
      </c>
      <c r="BM1108" s="48">
        <v>1527.47</v>
      </c>
      <c r="BW1108" s="48">
        <v>0</v>
      </c>
    </row>
    <row r="1109" spans="1:75" x14ac:dyDescent="0.3">
      <c r="A1109" s="45" t="s">
        <v>1440</v>
      </c>
      <c r="B1109" s="45" t="s">
        <v>1991</v>
      </c>
      <c r="C1109" s="45" t="s">
        <v>2258</v>
      </c>
      <c r="D1109" s="45" t="s">
        <v>47</v>
      </c>
      <c r="E1109" s="45" t="s">
        <v>3</v>
      </c>
      <c r="O1109" s="48">
        <v>0</v>
      </c>
      <c r="Y1109" s="48">
        <v>0</v>
      </c>
      <c r="AI1109" s="48">
        <v>0</v>
      </c>
      <c r="AS1109" s="48">
        <v>0</v>
      </c>
      <c r="BC1109" s="48">
        <v>0</v>
      </c>
      <c r="BM1109" s="48">
        <v>0</v>
      </c>
      <c r="BW1109" s="48">
        <v>61775.07</v>
      </c>
    </row>
    <row r="1110" spans="1:75" x14ac:dyDescent="0.3">
      <c r="A1110" s="45" t="s">
        <v>1440</v>
      </c>
      <c r="B1110" s="45" t="s">
        <v>1007</v>
      </c>
      <c r="C1110" s="45" t="s">
        <v>1098</v>
      </c>
      <c r="D1110" s="45" t="s">
        <v>47</v>
      </c>
      <c r="E1110" s="45" t="s">
        <v>2</v>
      </c>
      <c r="O1110" s="48">
        <v>0</v>
      </c>
      <c r="Y1110" s="48">
        <v>0</v>
      </c>
      <c r="AI1110" s="48">
        <v>0</v>
      </c>
      <c r="AS1110" s="48">
        <v>0</v>
      </c>
      <c r="BC1110" s="48">
        <v>0</v>
      </c>
      <c r="BM1110" s="48">
        <v>0</v>
      </c>
      <c r="BW1110" s="48">
        <v>0</v>
      </c>
    </row>
    <row r="1111" spans="1:75" x14ac:dyDescent="0.3">
      <c r="A1111" s="45" t="s">
        <v>1441</v>
      </c>
      <c r="B1111" s="45" t="s">
        <v>1441</v>
      </c>
      <c r="C1111" s="45" t="s">
        <v>2082</v>
      </c>
      <c r="D1111" s="45" t="s">
        <v>145</v>
      </c>
      <c r="E1111" s="45" t="s">
        <v>1</v>
      </c>
      <c r="O1111" s="48">
        <v>0</v>
      </c>
      <c r="Y1111" s="48">
        <v>0</v>
      </c>
      <c r="AI1111" s="48">
        <v>0</v>
      </c>
      <c r="AS1111" s="48">
        <v>0</v>
      </c>
      <c r="BC1111" s="48">
        <v>0</v>
      </c>
      <c r="BM1111" s="48">
        <v>0</v>
      </c>
      <c r="BW1111" s="48">
        <v>0</v>
      </c>
    </row>
    <row r="1112" spans="1:75" x14ac:dyDescent="0.3">
      <c r="A1112" s="45" t="s">
        <v>1441</v>
      </c>
      <c r="B1112" s="45" t="s">
        <v>1992</v>
      </c>
      <c r="C1112" s="45" t="s">
        <v>2259</v>
      </c>
      <c r="D1112" s="45" t="s">
        <v>2260</v>
      </c>
      <c r="E1112" s="45" t="s">
        <v>1</v>
      </c>
      <c r="O1112" s="48">
        <v>0</v>
      </c>
      <c r="Y1112" s="48">
        <v>88.91</v>
      </c>
      <c r="AI1112" s="48">
        <v>0</v>
      </c>
      <c r="AS1112" s="48">
        <v>0</v>
      </c>
      <c r="BC1112" s="48">
        <v>0</v>
      </c>
      <c r="BM1112" s="48">
        <v>0</v>
      </c>
      <c r="BW1112" s="48">
        <v>0</v>
      </c>
    </row>
    <row r="1113" spans="1:75" x14ac:dyDescent="0.3">
      <c r="A1113" s="45" t="s">
        <v>1441</v>
      </c>
      <c r="B1113" s="45" t="s">
        <v>1993</v>
      </c>
      <c r="C1113" s="45" t="s">
        <v>2261</v>
      </c>
      <c r="D1113" s="45" t="s">
        <v>2260</v>
      </c>
      <c r="E1113" s="45" t="s">
        <v>1</v>
      </c>
      <c r="O1113" s="48">
        <v>0</v>
      </c>
      <c r="Y1113" s="48">
        <v>0</v>
      </c>
      <c r="AI1113" s="48">
        <v>0</v>
      </c>
      <c r="AS1113" s="48">
        <v>296484</v>
      </c>
      <c r="BC1113" s="48">
        <v>0</v>
      </c>
      <c r="BM1113" s="48">
        <v>0</v>
      </c>
      <c r="BW1113" s="48">
        <v>0</v>
      </c>
    </row>
    <row r="1114" spans="1:75" x14ac:dyDescent="0.3">
      <c r="A1114" s="45" t="s">
        <v>1441</v>
      </c>
      <c r="B1114" s="45" t="s">
        <v>1994</v>
      </c>
      <c r="C1114" s="45" t="s">
        <v>2262</v>
      </c>
      <c r="D1114" s="45" t="s">
        <v>2260</v>
      </c>
      <c r="E1114" s="45" t="s">
        <v>1</v>
      </c>
      <c r="O1114" s="48">
        <v>-300000</v>
      </c>
      <c r="Y1114" s="48">
        <v>15329.31</v>
      </c>
      <c r="AI1114" s="48">
        <v>1095564.1499999999</v>
      </c>
      <c r="AS1114" s="48">
        <v>298559.39</v>
      </c>
      <c r="BC1114" s="48">
        <v>0</v>
      </c>
      <c r="BM1114" s="48">
        <v>0</v>
      </c>
      <c r="BW1114" s="48">
        <v>0</v>
      </c>
    </row>
    <row r="1115" spans="1:75" x14ac:dyDescent="0.3">
      <c r="A1115" s="45" t="s">
        <v>1441</v>
      </c>
      <c r="B1115" s="45" t="s">
        <v>1995</v>
      </c>
      <c r="C1115" s="45" t="s">
        <v>2263</v>
      </c>
      <c r="D1115" s="45" t="s">
        <v>2260</v>
      </c>
      <c r="E1115" s="45" t="s">
        <v>1</v>
      </c>
      <c r="O1115" s="48">
        <v>0</v>
      </c>
      <c r="Y1115" s="48">
        <v>0</v>
      </c>
      <c r="AI1115" s="48">
        <v>0</v>
      </c>
      <c r="AS1115" s="48">
        <v>790624</v>
      </c>
      <c r="BC1115" s="48">
        <v>0</v>
      </c>
      <c r="BM1115" s="48">
        <v>0</v>
      </c>
      <c r="BW1115" s="48">
        <v>0</v>
      </c>
    </row>
    <row r="1116" spans="1:75" x14ac:dyDescent="0.3">
      <c r="A1116" s="45" t="s">
        <v>1441</v>
      </c>
      <c r="B1116" s="45" t="s">
        <v>1996</v>
      </c>
      <c r="C1116" s="45" t="s">
        <v>2264</v>
      </c>
      <c r="D1116" s="45" t="s">
        <v>47</v>
      </c>
      <c r="E1116" s="45" t="s">
        <v>2</v>
      </c>
      <c r="O1116" s="48">
        <v>0</v>
      </c>
      <c r="Y1116" s="48">
        <v>0</v>
      </c>
      <c r="AI1116" s="48">
        <v>0</v>
      </c>
      <c r="AS1116" s="48">
        <v>40490.519999999997</v>
      </c>
      <c r="BC1116" s="48">
        <v>98418.85</v>
      </c>
      <c r="BM1116" s="48">
        <v>0</v>
      </c>
      <c r="BW1116" s="48">
        <v>0</v>
      </c>
    </row>
    <row r="1117" spans="1:75" x14ac:dyDescent="0.3">
      <c r="A1117" s="45" t="s">
        <v>1008</v>
      </c>
      <c r="B1117" s="45" t="s">
        <v>1008</v>
      </c>
      <c r="C1117" s="45" t="s">
        <v>1203</v>
      </c>
      <c r="D1117" s="45" t="s">
        <v>165</v>
      </c>
      <c r="E1117" s="45" t="s">
        <v>2</v>
      </c>
      <c r="O1117" s="48">
        <v>0</v>
      </c>
      <c r="Y1117" s="48">
        <v>0</v>
      </c>
      <c r="AI1117" s="48">
        <v>0</v>
      </c>
      <c r="AS1117" s="48">
        <v>0</v>
      </c>
      <c r="BC1117" s="48">
        <v>0</v>
      </c>
      <c r="BM1117" s="48">
        <v>0</v>
      </c>
      <c r="BW1117" s="48">
        <v>0</v>
      </c>
    </row>
    <row r="1118" spans="1:75" x14ac:dyDescent="0.3">
      <c r="A1118" s="45" t="s">
        <v>1442</v>
      </c>
      <c r="B1118" s="45" t="s">
        <v>1997</v>
      </c>
      <c r="C1118" s="45" t="s">
        <v>2265</v>
      </c>
      <c r="D1118" s="45" t="s">
        <v>302</v>
      </c>
      <c r="E1118" s="45" t="s">
        <v>2</v>
      </c>
      <c r="O1118" s="48">
        <v>0</v>
      </c>
      <c r="Y1118" s="48">
        <v>0</v>
      </c>
      <c r="AI1118" s="48">
        <v>0</v>
      </c>
      <c r="AS1118" s="48">
        <v>0</v>
      </c>
      <c r="BC1118" s="48">
        <v>24000.79</v>
      </c>
      <c r="BM1118" s="48">
        <v>12332.75</v>
      </c>
      <c r="BW1118" s="48">
        <v>10830.3</v>
      </c>
    </row>
    <row r="1119" spans="1:75" x14ac:dyDescent="0.3">
      <c r="A1119" s="45" t="s">
        <v>2959</v>
      </c>
      <c r="B1119" s="45" t="s">
        <v>3021</v>
      </c>
      <c r="C1119" s="45" t="s">
        <v>1116</v>
      </c>
      <c r="D1119" s="45" t="s">
        <v>191</v>
      </c>
      <c r="E1119" s="45" t="s">
        <v>1</v>
      </c>
      <c r="O1119" s="48">
        <v>0</v>
      </c>
      <c r="Y1119" s="48">
        <v>0</v>
      </c>
      <c r="AI1119" s="48">
        <v>0</v>
      </c>
      <c r="AS1119" s="48">
        <v>-975</v>
      </c>
      <c r="BC1119" s="48">
        <v>0</v>
      </c>
      <c r="BM1119" s="48">
        <v>0</v>
      </c>
      <c r="BW1119" s="48">
        <v>0</v>
      </c>
    </row>
    <row r="1120" spans="1:75" x14ac:dyDescent="0.3">
      <c r="A1120" s="45" t="s">
        <v>2959</v>
      </c>
      <c r="B1120" s="45" t="s">
        <v>3021</v>
      </c>
      <c r="C1120" s="45" t="s">
        <v>1116</v>
      </c>
      <c r="D1120" s="45" t="s">
        <v>175</v>
      </c>
      <c r="E1120" s="45" t="s">
        <v>1</v>
      </c>
      <c r="O1120" s="48">
        <v>0</v>
      </c>
      <c r="Y1120" s="48">
        <v>0</v>
      </c>
      <c r="AI1120" s="48">
        <v>0</v>
      </c>
      <c r="AS1120" s="48">
        <v>-4114</v>
      </c>
      <c r="BC1120" s="48">
        <v>0</v>
      </c>
      <c r="BM1120" s="48">
        <v>0</v>
      </c>
      <c r="BW1120" s="48">
        <v>0</v>
      </c>
    </row>
    <row r="1121" spans="1:75" x14ac:dyDescent="0.3">
      <c r="A1121" s="45" t="s">
        <v>2522</v>
      </c>
      <c r="B1121" s="45" t="s">
        <v>3022</v>
      </c>
      <c r="C1121" s="45" t="s">
        <v>1213</v>
      </c>
      <c r="D1121" s="45" t="s">
        <v>64</v>
      </c>
      <c r="E1121" s="45" t="s">
        <v>1</v>
      </c>
      <c r="O1121" s="48">
        <v>2107516.1800000002</v>
      </c>
      <c r="Y1121" s="48">
        <v>-40364.730000000003</v>
      </c>
      <c r="AI1121" s="48">
        <v>0</v>
      </c>
      <c r="AS1121" s="48">
        <v>0</v>
      </c>
      <c r="BC1121" s="48">
        <v>0</v>
      </c>
      <c r="BM1121" s="48">
        <v>0</v>
      </c>
      <c r="BW1121" s="48">
        <v>0</v>
      </c>
    </row>
    <row r="1122" spans="1:75" x14ac:dyDescent="0.3">
      <c r="A1122" s="45" t="s">
        <v>2522</v>
      </c>
      <c r="B1122" s="45" t="s">
        <v>3023</v>
      </c>
      <c r="C1122" s="45" t="s">
        <v>1213</v>
      </c>
      <c r="D1122" s="45" t="s">
        <v>121</v>
      </c>
      <c r="E1122" s="45" t="s">
        <v>1</v>
      </c>
      <c r="O1122" s="48">
        <v>575498.41</v>
      </c>
      <c r="Y1122" s="48">
        <v>0.85</v>
      </c>
      <c r="AI1122" s="48">
        <v>0</v>
      </c>
      <c r="AS1122" s="48">
        <v>0</v>
      </c>
      <c r="BC1122" s="48">
        <v>0</v>
      </c>
      <c r="BM1122" s="48">
        <v>0</v>
      </c>
      <c r="BW1122" s="48">
        <v>0</v>
      </c>
    </row>
    <row r="1123" spans="1:75" x14ac:dyDescent="0.3">
      <c r="A1123" s="45" t="s">
        <v>2522</v>
      </c>
      <c r="B1123" s="45" t="s">
        <v>3024</v>
      </c>
      <c r="C1123" s="45" t="s">
        <v>1213</v>
      </c>
      <c r="D1123" s="45" t="s">
        <v>175</v>
      </c>
      <c r="E1123" s="45" t="s">
        <v>1</v>
      </c>
      <c r="O1123" s="48">
        <v>809998.27</v>
      </c>
      <c r="Y1123" s="48">
        <v>0</v>
      </c>
      <c r="AI1123" s="48">
        <v>0</v>
      </c>
      <c r="AS1123" s="48">
        <v>0</v>
      </c>
      <c r="BC1123" s="48">
        <v>0</v>
      </c>
      <c r="BM1123" s="48">
        <v>0</v>
      </c>
      <c r="BW1123" s="48">
        <v>0</v>
      </c>
    </row>
    <row r="1124" spans="1:75" x14ac:dyDescent="0.3">
      <c r="A1124" s="45" t="s">
        <v>2522</v>
      </c>
      <c r="B1124" s="45" t="s">
        <v>2596</v>
      </c>
      <c r="C1124" s="45" t="s">
        <v>2615</v>
      </c>
      <c r="D1124" s="45" t="s">
        <v>47</v>
      </c>
      <c r="E1124" s="45" t="s">
        <v>2</v>
      </c>
      <c r="O1124" s="48">
        <v>0</v>
      </c>
      <c r="Y1124" s="48">
        <v>37348.080000000002</v>
      </c>
      <c r="AI1124" s="48">
        <v>-19181</v>
      </c>
      <c r="AS1124" s="48">
        <v>0</v>
      </c>
      <c r="BC1124" s="48">
        <v>0</v>
      </c>
      <c r="BM1124" s="48">
        <v>0</v>
      </c>
      <c r="BW1124" s="48">
        <v>0</v>
      </c>
    </row>
    <row r="1125" spans="1:75" x14ac:dyDescent="0.3">
      <c r="A1125" s="45" t="s">
        <v>2960</v>
      </c>
      <c r="B1125" s="45" t="s">
        <v>2019</v>
      </c>
      <c r="C1125" s="45" t="s">
        <v>1204</v>
      </c>
      <c r="D1125" s="45" t="s">
        <v>68</v>
      </c>
      <c r="E1125" s="45" t="s">
        <v>1</v>
      </c>
      <c r="O1125" s="48">
        <v>86300.77</v>
      </c>
      <c r="Y1125" s="48">
        <v>869936.53</v>
      </c>
      <c r="AI1125" s="48">
        <v>773423.7</v>
      </c>
      <c r="AS1125" s="48">
        <v>65000</v>
      </c>
      <c r="BC1125" s="48">
        <v>0</v>
      </c>
      <c r="BM1125" s="48">
        <v>0</v>
      </c>
      <c r="BW1125" s="48">
        <v>0</v>
      </c>
    </row>
    <row r="1126" spans="1:75" x14ac:dyDescent="0.3">
      <c r="A1126" s="45" t="s">
        <v>2960</v>
      </c>
      <c r="B1126" s="45" t="s">
        <v>3025</v>
      </c>
      <c r="C1126" s="45" t="s">
        <v>1204</v>
      </c>
      <c r="D1126" s="45" t="s">
        <v>150</v>
      </c>
      <c r="E1126" s="45" t="s">
        <v>1</v>
      </c>
      <c r="O1126" s="48">
        <v>0</v>
      </c>
      <c r="Y1126" s="48">
        <v>0</v>
      </c>
      <c r="AI1126" s="48">
        <v>478692.76</v>
      </c>
      <c r="AS1126" s="48">
        <v>14420.57</v>
      </c>
      <c r="BC1126" s="48">
        <v>0</v>
      </c>
      <c r="BM1126" s="48">
        <v>0</v>
      </c>
      <c r="BW1126" s="48">
        <v>0</v>
      </c>
    </row>
    <row r="1127" spans="1:75" x14ac:dyDescent="0.3">
      <c r="A1127" s="45" t="s">
        <v>2960</v>
      </c>
      <c r="B1127" s="45" t="s">
        <v>3026</v>
      </c>
      <c r="C1127" s="45" t="s">
        <v>1204</v>
      </c>
      <c r="D1127" s="45" t="s">
        <v>136</v>
      </c>
      <c r="E1127" s="45" t="s">
        <v>1</v>
      </c>
      <c r="O1127" s="48">
        <v>0</v>
      </c>
      <c r="Y1127" s="48">
        <v>310535.71999999997</v>
      </c>
      <c r="AI1127" s="48">
        <v>380700.78</v>
      </c>
      <c r="AS1127" s="48">
        <v>199403.63</v>
      </c>
      <c r="BC1127" s="48">
        <v>0</v>
      </c>
      <c r="BM1127" s="48">
        <v>0</v>
      </c>
      <c r="BW1127" s="48">
        <v>0</v>
      </c>
    </row>
    <row r="1128" spans="1:75" x14ac:dyDescent="0.3">
      <c r="A1128" s="45" t="s">
        <v>2960</v>
      </c>
      <c r="B1128" s="45" t="s">
        <v>3027</v>
      </c>
      <c r="C1128" s="45" t="s">
        <v>1204</v>
      </c>
      <c r="D1128" s="45" t="s">
        <v>129</v>
      </c>
      <c r="E1128" s="45" t="s">
        <v>1</v>
      </c>
      <c r="O1128" s="48">
        <v>541.23</v>
      </c>
      <c r="Y1128" s="48">
        <v>74863.63</v>
      </c>
      <c r="AI1128" s="48">
        <v>1748737.03</v>
      </c>
      <c r="AS1128" s="48">
        <v>113303.07</v>
      </c>
      <c r="BC1128" s="48">
        <v>0</v>
      </c>
      <c r="BM1128" s="48">
        <v>0</v>
      </c>
      <c r="BW1128" s="48">
        <v>0</v>
      </c>
    </row>
    <row r="1129" spans="1:75" x14ac:dyDescent="0.3">
      <c r="A1129" s="45" t="s">
        <v>2960</v>
      </c>
      <c r="B1129" s="45" t="s">
        <v>3028</v>
      </c>
      <c r="C1129" s="45" t="s">
        <v>1204</v>
      </c>
      <c r="D1129" s="45" t="s">
        <v>3093</v>
      </c>
      <c r="E1129" s="45" t="s">
        <v>1</v>
      </c>
      <c r="O1129" s="48">
        <v>0</v>
      </c>
      <c r="Y1129" s="48">
        <v>135375.03</v>
      </c>
      <c r="AI1129" s="48">
        <v>6366.55</v>
      </c>
      <c r="AS1129" s="48">
        <v>0</v>
      </c>
      <c r="BC1129" s="48">
        <v>0</v>
      </c>
      <c r="BM1129" s="48">
        <v>0</v>
      </c>
      <c r="BW1129" s="48">
        <v>0</v>
      </c>
    </row>
    <row r="1130" spans="1:75" x14ac:dyDescent="0.3">
      <c r="A1130" s="45" t="s">
        <v>2960</v>
      </c>
      <c r="B1130" s="45" t="s">
        <v>877</v>
      </c>
      <c r="C1130" s="45" t="s">
        <v>1204</v>
      </c>
      <c r="D1130" s="45" t="s">
        <v>333</v>
      </c>
      <c r="E1130" s="45" t="s">
        <v>1</v>
      </c>
      <c r="O1130" s="48">
        <v>0</v>
      </c>
      <c r="Y1130" s="48">
        <v>57020.42</v>
      </c>
      <c r="AI1130" s="48">
        <v>228641.54</v>
      </c>
      <c r="AS1130" s="48">
        <v>102161.06</v>
      </c>
      <c r="BC1130" s="48">
        <v>0</v>
      </c>
      <c r="BM1130" s="48">
        <v>0</v>
      </c>
      <c r="BW1130" s="48">
        <v>0</v>
      </c>
    </row>
    <row r="1131" spans="1:75" x14ac:dyDescent="0.3">
      <c r="A1131" s="45" t="s">
        <v>2960</v>
      </c>
      <c r="B1131" s="45" t="s">
        <v>3029</v>
      </c>
      <c r="C1131" s="45" t="s">
        <v>1204</v>
      </c>
      <c r="D1131" s="45" t="s">
        <v>2178</v>
      </c>
      <c r="E1131" s="45" t="s">
        <v>1</v>
      </c>
      <c r="O1131" s="48">
        <v>0</v>
      </c>
      <c r="Y1131" s="48">
        <v>658132.15</v>
      </c>
      <c r="AI1131" s="48">
        <v>-3795.15</v>
      </c>
      <c r="AS1131" s="48">
        <v>0</v>
      </c>
      <c r="BC1131" s="48">
        <v>0</v>
      </c>
      <c r="BM1131" s="48">
        <v>0</v>
      </c>
      <c r="BW1131" s="48">
        <v>0</v>
      </c>
    </row>
    <row r="1132" spans="1:75" x14ac:dyDescent="0.3">
      <c r="A1132" s="45" t="s">
        <v>2960</v>
      </c>
      <c r="B1132" s="45" t="s">
        <v>2027</v>
      </c>
      <c r="C1132" s="45" t="s">
        <v>1204</v>
      </c>
      <c r="D1132" s="45" t="s">
        <v>191</v>
      </c>
      <c r="E1132" s="45" t="s">
        <v>1</v>
      </c>
      <c r="O1132" s="48">
        <v>3812.2</v>
      </c>
      <c r="Y1132" s="48">
        <v>1313440.93</v>
      </c>
      <c r="AI1132" s="48">
        <v>106300.67</v>
      </c>
      <c r="AS1132" s="48">
        <v>82304.94</v>
      </c>
      <c r="BC1132" s="48">
        <v>0</v>
      </c>
      <c r="BM1132" s="48">
        <v>0</v>
      </c>
      <c r="BW1132" s="48">
        <v>0</v>
      </c>
    </row>
    <row r="1133" spans="1:75" x14ac:dyDescent="0.3">
      <c r="A1133" s="45" t="s">
        <v>2960</v>
      </c>
      <c r="B1133" s="45" t="s">
        <v>3030</v>
      </c>
      <c r="C1133" s="45" t="s">
        <v>1204</v>
      </c>
      <c r="D1133" s="45" t="s">
        <v>3094</v>
      </c>
      <c r="E1133" s="45" t="s">
        <v>1</v>
      </c>
      <c r="O1133" s="48">
        <v>0</v>
      </c>
      <c r="Y1133" s="48">
        <v>251450</v>
      </c>
      <c r="AI1133" s="48">
        <v>-1450</v>
      </c>
      <c r="AS1133" s="48">
        <v>0</v>
      </c>
      <c r="BC1133" s="48">
        <v>0</v>
      </c>
      <c r="BM1133" s="48">
        <v>0</v>
      </c>
      <c r="BW1133" s="48">
        <v>0</v>
      </c>
    </row>
    <row r="1134" spans="1:75" x14ac:dyDescent="0.3">
      <c r="A1134" s="45" t="s">
        <v>2960</v>
      </c>
      <c r="B1134" s="45" t="s">
        <v>3031</v>
      </c>
      <c r="C1134" s="45" t="s">
        <v>1204</v>
      </c>
      <c r="D1134" s="45" t="s">
        <v>47</v>
      </c>
      <c r="E1134" s="45" t="s">
        <v>1</v>
      </c>
      <c r="O1134" s="48">
        <v>142750.5</v>
      </c>
      <c r="Y1134" s="48">
        <v>178114.03</v>
      </c>
      <c r="AI1134" s="48">
        <v>-798.53</v>
      </c>
      <c r="AS1134" s="48">
        <v>63158</v>
      </c>
      <c r="BC1134" s="48">
        <v>0</v>
      </c>
      <c r="BM1134" s="48">
        <v>0</v>
      </c>
      <c r="BW1134" s="48">
        <v>0</v>
      </c>
    </row>
    <row r="1135" spans="1:75" x14ac:dyDescent="0.3">
      <c r="A1135" s="45" t="s">
        <v>2960</v>
      </c>
      <c r="B1135" s="45" t="s">
        <v>3032</v>
      </c>
      <c r="C1135" s="45" t="s">
        <v>1204</v>
      </c>
      <c r="D1135" s="45" t="s">
        <v>175</v>
      </c>
      <c r="E1135" s="45" t="s">
        <v>1</v>
      </c>
      <c r="O1135" s="48">
        <v>0</v>
      </c>
      <c r="Y1135" s="48">
        <v>1142181.73</v>
      </c>
      <c r="AI1135" s="48">
        <v>820405.55</v>
      </c>
      <c r="AS1135" s="48">
        <v>192</v>
      </c>
      <c r="BC1135" s="48">
        <v>0</v>
      </c>
      <c r="BM1135" s="48">
        <v>0</v>
      </c>
      <c r="BW1135" s="48">
        <v>0</v>
      </c>
    </row>
    <row r="1136" spans="1:75" x14ac:dyDescent="0.3">
      <c r="A1136" s="45" t="s">
        <v>657</v>
      </c>
      <c r="B1136" s="45" t="s">
        <v>3033</v>
      </c>
      <c r="C1136" s="45" t="s">
        <v>3095</v>
      </c>
      <c r="D1136" s="45" t="s">
        <v>70</v>
      </c>
      <c r="E1136" s="45" t="s">
        <v>1</v>
      </c>
      <c r="O1136" s="48">
        <v>503100</v>
      </c>
      <c r="Y1136" s="48">
        <v>0</v>
      </c>
      <c r="AI1136" s="48">
        <v>0</v>
      </c>
      <c r="AS1136" s="48">
        <v>-3100</v>
      </c>
      <c r="BC1136" s="48">
        <v>0</v>
      </c>
      <c r="BM1136" s="48">
        <v>0</v>
      </c>
      <c r="BW1136" s="48">
        <v>0</v>
      </c>
    </row>
    <row r="1137" spans="1:75" x14ac:dyDescent="0.3">
      <c r="A1137" s="45" t="s">
        <v>657</v>
      </c>
      <c r="B1137" s="45" t="s">
        <v>3026</v>
      </c>
      <c r="C1137" s="45" t="s">
        <v>1205</v>
      </c>
      <c r="D1137" s="45" t="s">
        <v>136</v>
      </c>
      <c r="E1137" s="45" t="s">
        <v>1</v>
      </c>
      <c r="O1137" s="48">
        <v>224560.39</v>
      </c>
      <c r="Y1137" s="48">
        <v>164863.41</v>
      </c>
      <c r="AI1137" s="48">
        <v>1073695.77</v>
      </c>
      <c r="AS1137" s="48">
        <v>4944015.66</v>
      </c>
      <c r="BC1137" s="48">
        <v>275412.21999999997</v>
      </c>
      <c r="BM1137" s="48">
        <v>0</v>
      </c>
      <c r="BW1137" s="48">
        <v>0</v>
      </c>
    </row>
    <row r="1138" spans="1:75" x14ac:dyDescent="0.3">
      <c r="A1138" s="45" t="s">
        <v>657</v>
      </c>
      <c r="B1138" s="45" t="s">
        <v>3027</v>
      </c>
      <c r="C1138" s="45" t="s">
        <v>1205</v>
      </c>
      <c r="D1138" s="45" t="s">
        <v>129</v>
      </c>
      <c r="E1138" s="45" t="s">
        <v>1</v>
      </c>
      <c r="O1138" s="48">
        <v>0</v>
      </c>
      <c r="Y1138" s="48">
        <v>0</v>
      </c>
      <c r="AI1138" s="48">
        <v>199859.9</v>
      </c>
      <c r="AS1138" s="48">
        <v>6741930.7400000002</v>
      </c>
      <c r="BC1138" s="48">
        <v>62085.42</v>
      </c>
      <c r="BM1138" s="48">
        <v>0</v>
      </c>
      <c r="BW1138" s="48">
        <v>0</v>
      </c>
    </row>
    <row r="1139" spans="1:75" x14ac:dyDescent="0.3">
      <c r="A1139" s="45" t="s">
        <v>657</v>
      </c>
      <c r="B1139" s="45" t="s">
        <v>877</v>
      </c>
      <c r="C1139" s="45" t="s">
        <v>1205</v>
      </c>
      <c r="D1139" s="45" t="s">
        <v>333</v>
      </c>
      <c r="E1139" s="45" t="s">
        <v>1</v>
      </c>
      <c r="O1139" s="48">
        <v>0</v>
      </c>
      <c r="Y1139" s="48">
        <v>0</v>
      </c>
      <c r="AI1139" s="48">
        <v>390203.03</v>
      </c>
      <c r="AS1139" s="48">
        <v>0</v>
      </c>
      <c r="BC1139" s="48">
        <v>-1272.4000000000001</v>
      </c>
      <c r="BM1139" s="48">
        <v>0</v>
      </c>
      <c r="BW1139" s="48">
        <v>0</v>
      </c>
    </row>
    <row r="1140" spans="1:75" x14ac:dyDescent="0.3">
      <c r="A1140" s="45" t="s">
        <v>657</v>
      </c>
      <c r="B1140" s="45" t="s">
        <v>3034</v>
      </c>
      <c r="C1140" s="45" t="s">
        <v>1205</v>
      </c>
      <c r="D1140" s="45" t="s">
        <v>3096</v>
      </c>
      <c r="E1140" s="45" t="s">
        <v>1</v>
      </c>
      <c r="O1140" s="48">
        <v>197120.28</v>
      </c>
      <c r="Y1140" s="48">
        <v>285464.17</v>
      </c>
      <c r="AI1140" s="48">
        <v>117491.88</v>
      </c>
      <c r="AS1140" s="48">
        <v>767.73</v>
      </c>
      <c r="BC1140" s="48">
        <v>-843.84</v>
      </c>
      <c r="BM1140" s="48">
        <v>0</v>
      </c>
      <c r="BW1140" s="48">
        <v>0</v>
      </c>
    </row>
    <row r="1141" spans="1:75" x14ac:dyDescent="0.3">
      <c r="A1141" s="45" t="s">
        <v>657</v>
      </c>
      <c r="B1141" s="45" t="s">
        <v>2027</v>
      </c>
      <c r="C1141" s="45" t="s">
        <v>1205</v>
      </c>
      <c r="D1141" s="45" t="s">
        <v>191</v>
      </c>
      <c r="E1141" s="45" t="s">
        <v>1</v>
      </c>
      <c r="O1141" s="48">
        <v>0</v>
      </c>
      <c r="Y1141" s="48">
        <v>218595.34</v>
      </c>
      <c r="AI1141" s="48">
        <v>110703.39</v>
      </c>
      <c r="AS1141" s="48">
        <v>2521816.13</v>
      </c>
      <c r="BC1141" s="48">
        <v>130768.68</v>
      </c>
      <c r="BM1141" s="48">
        <v>0</v>
      </c>
      <c r="BW1141" s="48">
        <v>0</v>
      </c>
    </row>
    <row r="1142" spans="1:75" x14ac:dyDescent="0.3">
      <c r="A1142" s="45" t="s">
        <v>657</v>
      </c>
      <c r="B1142" s="45" t="s">
        <v>3031</v>
      </c>
      <c r="C1142" s="45" t="s">
        <v>1205</v>
      </c>
      <c r="D1142" s="45" t="s">
        <v>47</v>
      </c>
      <c r="E1142" s="45" t="s">
        <v>1</v>
      </c>
      <c r="O1142" s="48">
        <v>0</v>
      </c>
      <c r="Y1142" s="48">
        <v>0</v>
      </c>
      <c r="AI1142" s="48">
        <v>32298.89</v>
      </c>
      <c r="AS1142" s="48">
        <v>1012515.04</v>
      </c>
      <c r="BC1142" s="48">
        <v>969540.22</v>
      </c>
      <c r="BM1142" s="48">
        <v>0</v>
      </c>
      <c r="BW1142" s="48">
        <v>0</v>
      </c>
    </row>
    <row r="1143" spans="1:75" x14ac:dyDescent="0.3">
      <c r="A1143" s="45" t="s">
        <v>657</v>
      </c>
      <c r="B1143" s="45" t="s">
        <v>3032</v>
      </c>
      <c r="C1143" s="45" t="s">
        <v>1205</v>
      </c>
      <c r="D1143" s="45" t="s">
        <v>175</v>
      </c>
      <c r="E1143" s="45" t="s">
        <v>1</v>
      </c>
      <c r="O1143" s="48">
        <v>1943369.29</v>
      </c>
      <c r="Y1143" s="48">
        <v>1955331.12</v>
      </c>
      <c r="AI1143" s="48">
        <v>875825.32</v>
      </c>
      <c r="AS1143" s="48">
        <v>10371.32</v>
      </c>
      <c r="BC1143" s="48">
        <v>-84898.18</v>
      </c>
      <c r="BM1143" s="48">
        <v>0</v>
      </c>
      <c r="BW1143" s="48">
        <v>0</v>
      </c>
    </row>
    <row r="1144" spans="1:75" x14ac:dyDescent="0.3">
      <c r="A1144" s="45" t="s">
        <v>657</v>
      </c>
      <c r="B1144" s="45" t="s">
        <v>3035</v>
      </c>
      <c r="C1144" s="45" t="s">
        <v>3097</v>
      </c>
      <c r="D1144" s="45" t="s">
        <v>2178</v>
      </c>
      <c r="E1144" s="45" t="s">
        <v>1</v>
      </c>
      <c r="O1144" s="48">
        <v>0</v>
      </c>
      <c r="Y1144" s="48">
        <v>1508700</v>
      </c>
      <c r="AI1144" s="48">
        <v>0</v>
      </c>
      <c r="AS1144" s="48">
        <v>0</v>
      </c>
      <c r="BC1144" s="48">
        <v>0</v>
      </c>
      <c r="BM1144" s="48">
        <v>0</v>
      </c>
      <c r="BW1144" s="48">
        <v>0</v>
      </c>
    </row>
    <row r="1145" spans="1:75" x14ac:dyDescent="0.3">
      <c r="A1145" s="45" t="s">
        <v>658</v>
      </c>
      <c r="B1145" s="45" t="s">
        <v>1998</v>
      </c>
      <c r="C1145" s="45" t="s">
        <v>1206</v>
      </c>
      <c r="D1145" s="45" t="s">
        <v>2266</v>
      </c>
      <c r="E1145" s="45" t="s">
        <v>1</v>
      </c>
      <c r="O1145" s="48">
        <v>0</v>
      </c>
      <c r="Y1145" s="48">
        <v>0</v>
      </c>
      <c r="AI1145" s="48">
        <v>0</v>
      </c>
      <c r="AS1145" s="48">
        <v>0</v>
      </c>
      <c r="BC1145" s="48">
        <v>491061.06</v>
      </c>
      <c r="BM1145" s="48">
        <v>-3607.16</v>
      </c>
      <c r="BW1145" s="48">
        <v>0</v>
      </c>
    </row>
    <row r="1146" spans="1:75" x14ac:dyDescent="0.3">
      <c r="A1146" s="45" t="s">
        <v>658</v>
      </c>
      <c r="B1146" s="45" t="s">
        <v>1999</v>
      </c>
      <c r="C1146" s="45" t="s">
        <v>1206</v>
      </c>
      <c r="D1146" s="45" t="s">
        <v>2267</v>
      </c>
      <c r="E1146" s="45" t="s">
        <v>1</v>
      </c>
      <c r="O1146" s="48">
        <v>0</v>
      </c>
      <c r="Y1146" s="48">
        <v>4567.08</v>
      </c>
      <c r="AI1146" s="48">
        <v>43929.5</v>
      </c>
      <c r="AS1146" s="48">
        <v>6582.49</v>
      </c>
      <c r="BC1146" s="48">
        <v>350066.85</v>
      </c>
      <c r="BM1146" s="48">
        <v>-71352.12</v>
      </c>
      <c r="BW1146" s="48">
        <v>0</v>
      </c>
    </row>
    <row r="1147" spans="1:75" x14ac:dyDescent="0.3">
      <c r="A1147" s="45" t="s">
        <v>658</v>
      </c>
      <c r="B1147" s="45" t="s">
        <v>2000</v>
      </c>
      <c r="C1147" s="45" t="s">
        <v>1206</v>
      </c>
      <c r="D1147" s="45" t="s">
        <v>2268</v>
      </c>
      <c r="E1147" s="45" t="s">
        <v>1</v>
      </c>
      <c r="O1147" s="48">
        <v>0</v>
      </c>
      <c r="Y1147" s="48">
        <v>0</v>
      </c>
      <c r="AI1147" s="48">
        <v>573.59</v>
      </c>
      <c r="AS1147" s="48">
        <v>327606.40000000002</v>
      </c>
      <c r="BC1147" s="48">
        <v>15547509.640000001</v>
      </c>
      <c r="BM1147" s="48">
        <v>-181133.7</v>
      </c>
      <c r="BW1147" s="48">
        <v>0</v>
      </c>
    </row>
    <row r="1148" spans="1:75" x14ac:dyDescent="0.3">
      <c r="A1148" s="45" t="s">
        <v>658</v>
      </c>
      <c r="B1148" s="45" t="s">
        <v>2001</v>
      </c>
      <c r="C1148" s="45" t="s">
        <v>1206</v>
      </c>
      <c r="D1148" s="45" t="s">
        <v>2269</v>
      </c>
      <c r="E1148" s="45" t="s">
        <v>1</v>
      </c>
      <c r="O1148" s="48">
        <v>0</v>
      </c>
      <c r="Y1148" s="48">
        <v>0</v>
      </c>
      <c r="AI1148" s="48">
        <v>0</v>
      </c>
      <c r="AS1148" s="48">
        <v>41400.39</v>
      </c>
      <c r="BC1148" s="48">
        <v>1525042.8</v>
      </c>
      <c r="BM1148" s="48">
        <v>-11490.23</v>
      </c>
      <c r="BW1148" s="48">
        <v>0</v>
      </c>
    </row>
    <row r="1149" spans="1:75" x14ac:dyDescent="0.3">
      <c r="A1149" s="45" t="s">
        <v>658</v>
      </c>
      <c r="B1149" s="45" t="s">
        <v>2002</v>
      </c>
      <c r="C1149" s="45" t="s">
        <v>1206</v>
      </c>
      <c r="D1149" s="45" t="s">
        <v>2270</v>
      </c>
      <c r="E1149" s="45" t="s">
        <v>1</v>
      </c>
      <c r="O1149" s="48">
        <v>0</v>
      </c>
      <c r="Y1149" s="48">
        <v>0</v>
      </c>
      <c r="AI1149" s="48">
        <v>0</v>
      </c>
      <c r="AS1149" s="48">
        <v>0</v>
      </c>
      <c r="BC1149" s="48">
        <v>0</v>
      </c>
      <c r="BM1149" s="48">
        <v>0</v>
      </c>
      <c r="BW1149" s="48">
        <v>0</v>
      </c>
    </row>
    <row r="1150" spans="1:75" x14ac:dyDescent="0.3">
      <c r="A1150" s="45" t="s">
        <v>658</v>
      </c>
      <c r="B1150" s="45" t="s">
        <v>2003</v>
      </c>
      <c r="C1150" s="45" t="s">
        <v>1206</v>
      </c>
      <c r="D1150" s="45" t="s">
        <v>2271</v>
      </c>
      <c r="E1150" s="45" t="s">
        <v>1</v>
      </c>
      <c r="O1150" s="48">
        <v>0</v>
      </c>
      <c r="Y1150" s="48">
        <v>0</v>
      </c>
      <c r="AI1150" s="48">
        <v>0</v>
      </c>
      <c r="AS1150" s="48">
        <v>2016804.2</v>
      </c>
      <c r="BC1150" s="48">
        <v>325678.86</v>
      </c>
      <c r="BM1150" s="48">
        <v>-44021.37</v>
      </c>
      <c r="BW1150" s="48">
        <v>0</v>
      </c>
    </row>
    <row r="1151" spans="1:75" x14ac:dyDescent="0.3">
      <c r="A1151" s="45" t="s">
        <v>658</v>
      </c>
      <c r="B1151" s="45" t="s">
        <v>2004</v>
      </c>
      <c r="C1151" s="45" t="s">
        <v>1206</v>
      </c>
      <c r="D1151" s="45" t="s">
        <v>2272</v>
      </c>
      <c r="E1151" s="45" t="s">
        <v>1</v>
      </c>
      <c r="O1151" s="48">
        <v>0</v>
      </c>
      <c r="Y1151" s="48">
        <v>138358.32999999999</v>
      </c>
      <c r="AI1151" s="48">
        <v>398317.01</v>
      </c>
      <c r="AS1151" s="48">
        <v>240155.36</v>
      </c>
      <c r="BC1151" s="48">
        <v>0</v>
      </c>
      <c r="BM1151" s="48">
        <v>-1669.39</v>
      </c>
      <c r="BW1151" s="48">
        <v>0</v>
      </c>
    </row>
    <row r="1152" spans="1:75" x14ac:dyDescent="0.3">
      <c r="A1152" s="45" t="s">
        <v>658</v>
      </c>
      <c r="B1152" s="45" t="s">
        <v>2005</v>
      </c>
      <c r="C1152" s="45" t="s">
        <v>1206</v>
      </c>
      <c r="D1152" s="45" t="s">
        <v>2273</v>
      </c>
      <c r="E1152" s="45" t="s">
        <v>1</v>
      </c>
      <c r="O1152" s="48">
        <v>0</v>
      </c>
      <c r="Y1152" s="48">
        <v>11.91</v>
      </c>
      <c r="AI1152" s="48">
        <v>28159.09</v>
      </c>
      <c r="AS1152" s="48">
        <v>7219.15</v>
      </c>
      <c r="BC1152" s="48">
        <v>7793375.5</v>
      </c>
      <c r="BM1152" s="48">
        <v>-93745.2</v>
      </c>
      <c r="BW1152" s="48">
        <v>0</v>
      </c>
    </row>
    <row r="1153" spans="1:75" x14ac:dyDescent="0.3">
      <c r="A1153" s="45" t="s">
        <v>658</v>
      </c>
      <c r="B1153" s="45" t="s">
        <v>2006</v>
      </c>
      <c r="C1153" s="45" t="s">
        <v>1214</v>
      </c>
      <c r="D1153" s="45" t="s">
        <v>175</v>
      </c>
      <c r="E1153" s="45" t="s">
        <v>2</v>
      </c>
      <c r="O1153" s="48">
        <v>33508.29</v>
      </c>
      <c r="Y1153" s="48">
        <v>72240.009999999995</v>
      </c>
      <c r="AI1153" s="48">
        <v>0</v>
      </c>
      <c r="AS1153" s="48">
        <v>3294.95</v>
      </c>
      <c r="BC1153" s="48">
        <v>0</v>
      </c>
      <c r="BM1153" s="48">
        <v>0</v>
      </c>
      <c r="BW1153" s="48">
        <v>4680.3100000000004</v>
      </c>
    </row>
    <row r="1154" spans="1:75" x14ac:dyDescent="0.3">
      <c r="A1154" s="45" t="s">
        <v>1443</v>
      </c>
      <c r="B1154" s="45" t="s">
        <v>1999</v>
      </c>
      <c r="C1154" s="45" t="s">
        <v>2274</v>
      </c>
      <c r="D1154" s="45" t="s">
        <v>2275</v>
      </c>
      <c r="E1154" s="45" t="s">
        <v>1</v>
      </c>
      <c r="O1154" s="48">
        <v>0</v>
      </c>
      <c r="Y1154" s="48">
        <v>0</v>
      </c>
      <c r="AI1154" s="48">
        <v>97128.93</v>
      </c>
      <c r="AS1154" s="48">
        <v>105834.17</v>
      </c>
      <c r="BC1154" s="48">
        <v>29807.3</v>
      </c>
      <c r="BM1154" s="48">
        <v>117238.29</v>
      </c>
      <c r="BW1154" s="48">
        <v>-42687.13</v>
      </c>
    </row>
    <row r="1155" spans="1:75" x14ac:dyDescent="0.3">
      <c r="A1155" s="45" t="s">
        <v>1443</v>
      </c>
      <c r="B1155" s="45" t="s">
        <v>2007</v>
      </c>
      <c r="C1155" s="45" t="s">
        <v>2274</v>
      </c>
      <c r="D1155" s="45" t="s">
        <v>2276</v>
      </c>
      <c r="E1155" s="45" t="s">
        <v>1</v>
      </c>
      <c r="O1155" s="48">
        <v>0</v>
      </c>
      <c r="Y1155" s="48">
        <v>0</v>
      </c>
      <c r="AI1155" s="48">
        <v>0</v>
      </c>
      <c r="AS1155" s="48">
        <v>0</v>
      </c>
      <c r="BC1155" s="48">
        <v>142393.07999999999</v>
      </c>
      <c r="BM1155" s="48">
        <v>1020850.32</v>
      </c>
      <c r="BW1155" s="48">
        <v>-4036.61</v>
      </c>
    </row>
    <row r="1156" spans="1:75" x14ac:dyDescent="0.3">
      <c r="A1156" s="45" t="s">
        <v>1443</v>
      </c>
      <c r="B1156" s="45" t="s">
        <v>2008</v>
      </c>
      <c r="C1156" s="45" t="s">
        <v>2274</v>
      </c>
      <c r="D1156" s="45" t="s">
        <v>2277</v>
      </c>
      <c r="E1156" s="45" t="s">
        <v>1</v>
      </c>
      <c r="O1156" s="48">
        <v>0</v>
      </c>
      <c r="Y1156" s="48">
        <v>0</v>
      </c>
      <c r="AI1156" s="48">
        <v>0</v>
      </c>
      <c r="AS1156" s="48">
        <v>0</v>
      </c>
      <c r="BC1156" s="48">
        <v>982.66</v>
      </c>
      <c r="BM1156" s="48">
        <v>663767.81000000006</v>
      </c>
      <c r="BW1156" s="48">
        <v>821110.97</v>
      </c>
    </row>
    <row r="1157" spans="1:75" x14ac:dyDescent="0.3">
      <c r="A1157" s="45" t="s">
        <v>1443</v>
      </c>
      <c r="B1157" s="45" t="s">
        <v>2009</v>
      </c>
      <c r="C1157" s="45" t="s">
        <v>2274</v>
      </c>
      <c r="D1157" s="45" t="s">
        <v>2278</v>
      </c>
      <c r="E1157" s="45" t="s">
        <v>1</v>
      </c>
      <c r="O1157" s="48">
        <v>0</v>
      </c>
      <c r="Y1157" s="48">
        <v>0</v>
      </c>
      <c r="AI1157" s="48">
        <v>146029.5</v>
      </c>
      <c r="AS1157" s="48">
        <v>585072.93000000005</v>
      </c>
      <c r="BC1157" s="48">
        <v>4785189.6100000003</v>
      </c>
      <c r="BM1157" s="48">
        <v>5092293.57</v>
      </c>
      <c r="BW1157" s="48">
        <v>203163.75</v>
      </c>
    </row>
    <row r="1158" spans="1:75" x14ac:dyDescent="0.3">
      <c r="A1158" s="45" t="s">
        <v>1443</v>
      </c>
      <c r="B1158" s="45" t="s">
        <v>1998</v>
      </c>
      <c r="C1158" s="45" t="s">
        <v>2274</v>
      </c>
      <c r="D1158" s="45" t="s">
        <v>2266</v>
      </c>
      <c r="E1158" s="45" t="s">
        <v>1</v>
      </c>
      <c r="O1158" s="48">
        <v>0</v>
      </c>
      <c r="Y1158" s="48">
        <v>0</v>
      </c>
      <c r="AI1158" s="48">
        <v>0</v>
      </c>
      <c r="AS1158" s="48">
        <v>1726974.78</v>
      </c>
      <c r="BC1158" s="48">
        <v>1017922.23</v>
      </c>
      <c r="BM1158" s="48">
        <v>985769.94</v>
      </c>
      <c r="BW1158" s="48">
        <v>-16727.689999999999</v>
      </c>
    </row>
    <row r="1159" spans="1:75" x14ac:dyDescent="0.3">
      <c r="A1159" s="45" t="s">
        <v>1443</v>
      </c>
      <c r="B1159" s="45" t="s">
        <v>2010</v>
      </c>
      <c r="C1159" s="45" t="s">
        <v>2274</v>
      </c>
      <c r="D1159" s="45" t="s">
        <v>2279</v>
      </c>
      <c r="E1159" s="45" t="s">
        <v>1</v>
      </c>
      <c r="O1159" s="48">
        <v>0</v>
      </c>
      <c r="Y1159" s="48">
        <v>0</v>
      </c>
      <c r="AI1159" s="48">
        <v>8924.48</v>
      </c>
      <c r="AS1159" s="48">
        <v>607174.89</v>
      </c>
      <c r="BC1159" s="48">
        <v>85344.34</v>
      </c>
      <c r="BM1159" s="48">
        <v>151825.69</v>
      </c>
      <c r="BW1159" s="48">
        <v>-6668.87</v>
      </c>
    </row>
    <row r="1160" spans="1:75" x14ac:dyDescent="0.3">
      <c r="A1160" s="45" t="s">
        <v>1443</v>
      </c>
      <c r="B1160" s="45" t="s">
        <v>2011</v>
      </c>
      <c r="C1160" s="45" t="s">
        <v>2274</v>
      </c>
      <c r="D1160" s="45" t="s">
        <v>2280</v>
      </c>
      <c r="E1160" s="45" t="s">
        <v>1</v>
      </c>
      <c r="O1160" s="48">
        <v>0</v>
      </c>
      <c r="Y1160" s="48">
        <v>0</v>
      </c>
      <c r="AI1160" s="48">
        <v>0</v>
      </c>
      <c r="AS1160" s="48">
        <v>48909.15</v>
      </c>
      <c r="BC1160" s="48">
        <v>39904.959999999999</v>
      </c>
      <c r="BM1160" s="48">
        <v>154314.35999999999</v>
      </c>
      <c r="BW1160" s="48">
        <v>-1476.39</v>
      </c>
    </row>
    <row r="1161" spans="1:75" x14ac:dyDescent="0.3">
      <c r="A1161" s="45" t="s">
        <v>1443</v>
      </c>
      <c r="B1161" s="45" t="s">
        <v>2012</v>
      </c>
      <c r="C1161" s="45" t="s">
        <v>2274</v>
      </c>
      <c r="D1161" s="45" t="s">
        <v>2281</v>
      </c>
      <c r="E1161" s="45" t="s">
        <v>1</v>
      </c>
      <c r="O1161" s="48">
        <v>0</v>
      </c>
      <c r="Y1161" s="48">
        <v>0</v>
      </c>
      <c r="AI1161" s="48">
        <v>0</v>
      </c>
      <c r="AS1161" s="48">
        <v>834463</v>
      </c>
      <c r="BC1161" s="48">
        <v>0</v>
      </c>
      <c r="BM1161" s="48">
        <v>0</v>
      </c>
      <c r="BW1161" s="48">
        <v>0</v>
      </c>
    </row>
    <row r="1162" spans="1:75" x14ac:dyDescent="0.3">
      <c r="A1162" s="45" t="s">
        <v>1443</v>
      </c>
      <c r="B1162" s="45" t="s">
        <v>2013</v>
      </c>
      <c r="C1162" s="45" t="s">
        <v>2274</v>
      </c>
      <c r="D1162" s="45" t="s">
        <v>2282</v>
      </c>
      <c r="E1162" s="45" t="s">
        <v>1</v>
      </c>
      <c r="O1162" s="48">
        <v>0</v>
      </c>
      <c r="Y1162" s="48">
        <v>0</v>
      </c>
      <c r="AI1162" s="48">
        <v>122910.76</v>
      </c>
      <c r="AS1162" s="48">
        <v>129562.12</v>
      </c>
      <c r="BC1162" s="48">
        <v>52468.77</v>
      </c>
      <c r="BM1162" s="48">
        <v>377774.99</v>
      </c>
      <c r="BW1162" s="48">
        <v>-4906.41</v>
      </c>
    </row>
    <row r="1163" spans="1:75" x14ac:dyDescent="0.3">
      <c r="A1163" s="45" t="s">
        <v>1443</v>
      </c>
      <c r="B1163" s="45" t="s">
        <v>2014</v>
      </c>
      <c r="C1163" s="45" t="s">
        <v>2274</v>
      </c>
      <c r="D1163" s="45" t="s">
        <v>2283</v>
      </c>
      <c r="E1163" s="45" t="s">
        <v>1</v>
      </c>
      <c r="O1163" s="48">
        <v>0</v>
      </c>
      <c r="Y1163" s="48">
        <v>0</v>
      </c>
      <c r="AI1163" s="48">
        <v>0</v>
      </c>
      <c r="AS1163" s="48">
        <v>0</v>
      </c>
      <c r="BC1163" s="48">
        <v>97056.61</v>
      </c>
      <c r="BM1163" s="48">
        <v>657665.23</v>
      </c>
      <c r="BW1163" s="48">
        <v>-12704.35</v>
      </c>
    </row>
    <row r="1164" spans="1:75" x14ac:dyDescent="0.3">
      <c r="A1164" s="45" t="s">
        <v>1443</v>
      </c>
      <c r="B1164" s="45" t="s">
        <v>2015</v>
      </c>
      <c r="C1164" s="45" t="s">
        <v>2274</v>
      </c>
      <c r="D1164" s="45" t="s">
        <v>2284</v>
      </c>
      <c r="E1164" s="45" t="s">
        <v>1</v>
      </c>
      <c r="O1164" s="48">
        <v>0</v>
      </c>
      <c r="Y1164" s="48">
        <v>0</v>
      </c>
      <c r="AI1164" s="48">
        <v>1399917.29</v>
      </c>
      <c r="AS1164" s="48">
        <v>2498961.7000000002</v>
      </c>
      <c r="BC1164" s="48">
        <v>71778.850000000006</v>
      </c>
      <c r="BM1164" s="48">
        <v>185587.06</v>
      </c>
      <c r="BW1164" s="48">
        <v>-546114.56999999995</v>
      </c>
    </row>
    <row r="1165" spans="1:75" x14ac:dyDescent="0.3">
      <c r="A1165" s="45" t="s">
        <v>1443</v>
      </c>
      <c r="B1165" s="45" t="s">
        <v>2016</v>
      </c>
      <c r="C1165" s="45" t="s">
        <v>2274</v>
      </c>
      <c r="D1165" s="45" t="s">
        <v>2285</v>
      </c>
      <c r="E1165" s="45" t="s">
        <v>1</v>
      </c>
      <c r="O1165" s="48">
        <v>0</v>
      </c>
      <c r="Y1165" s="48">
        <v>0</v>
      </c>
      <c r="AI1165" s="48">
        <v>0</v>
      </c>
      <c r="AS1165" s="48">
        <v>25850.73</v>
      </c>
      <c r="BC1165" s="48">
        <v>38929.86</v>
      </c>
      <c r="BM1165" s="48">
        <v>1596036.74</v>
      </c>
      <c r="BW1165" s="48">
        <v>-2397.25</v>
      </c>
    </row>
    <row r="1166" spans="1:75" x14ac:dyDescent="0.3">
      <c r="A1166" s="45" t="s">
        <v>1443</v>
      </c>
      <c r="B1166" s="45" t="s">
        <v>2017</v>
      </c>
      <c r="C1166" s="45" t="s">
        <v>2274</v>
      </c>
      <c r="D1166" s="45" t="s">
        <v>2286</v>
      </c>
      <c r="E1166" s="45" t="s">
        <v>1</v>
      </c>
      <c r="O1166" s="48">
        <v>0</v>
      </c>
      <c r="Y1166" s="48">
        <v>0</v>
      </c>
      <c r="AI1166" s="48">
        <v>0</v>
      </c>
      <c r="AS1166" s="48">
        <v>18.920000000000002</v>
      </c>
      <c r="BC1166" s="48">
        <v>0</v>
      </c>
      <c r="BM1166" s="48">
        <v>1720664.39</v>
      </c>
      <c r="BW1166" s="48">
        <v>42757.69</v>
      </c>
    </row>
    <row r="1167" spans="1:75" x14ac:dyDescent="0.3">
      <c r="A1167" s="45" t="s">
        <v>1443</v>
      </c>
      <c r="B1167" s="45" t="s">
        <v>2018</v>
      </c>
      <c r="C1167" s="45" t="s">
        <v>2274</v>
      </c>
      <c r="D1167" s="45" t="s">
        <v>2287</v>
      </c>
      <c r="E1167" s="45" t="s">
        <v>1</v>
      </c>
      <c r="O1167" s="48">
        <v>0</v>
      </c>
      <c r="Y1167" s="48">
        <v>0</v>
      </c>
      <c r="AI1167" s="48">
        <v>128938.72</v>
      </c>
      <c r="AS1167" s="48">
        <v>189748.91</v>
      </c>
      <c r="BC1167" s="48">
        <v>35283.96</v>
      </c>
      <c r="BM1167" s="48">
        <v>45452.35</v>
      </c>
      <c r="BW1167" s="48">
        <v>-2818.5</v>
      </c>
    </row>
    <row r="1168" spans="1:75" x14ac:dyDescent="0.3">
      <c r="A1168" s="45" t="s">
        <v>1443</v>
      </c>
      <c r="B1168" s="45" t="s">
        <v>2000</v>
      </c>
      <c r="C1168" s="45" t="s">
        <v>2274</v>
      </c>
      <c r="D1168" s="45" t="s">
        <v>2268</v>
      </c>
      <c r="E1168" s="45" t="s">
        <v>1</v>
      </c>
      <c r="O1168" s="48">
        <v>0</v>
      </c>
      <c r="Y1168" s="48">
        <v>0</v>
      </c>
      <c r="AI1168" s="48">
        <v>0</v>
      </c>
      <c r="AS1168" s="48">
        <v>0</v>
      </c>
      <c r="BC1168" s="48">
        <v>190449.99</v>
      </c>
      <c r="BM1168" s="48">
        <v>544462.53</v>
      </c>
      <c r="BW1168" s="48">
        <v>276423.46999999997</v>
      </c>
    </row>
    <row r="1169" spans="1:75" x14ac:dyDescent="0.3">
      <c r="A1169" s="45" t="s">
        <v>1444</v>
      </c>
      <c r="B1169" s="45" t="s">
        <v>2019</v>
      </c>
      <c r="C1169" s="45" t="s">
        <v>2288</v>
      </c>
      <c r="D1169" s="45" t="s">
        <v>68</v>
      </c>
      <c r="E1169" s="45" t="s">
        <v>1</v>
      </c>
      <c r="O1169" s="48">
        <v>0</v>
      </c>
      <c r="Y1169" s="48">
        <v>0</v>
      </c>
      <c r="AI1169" s="48">
        <v>0</v>
      </c>
      <c r="AS1169" s="48">
        <v>0</v>
      </c>
      <c r="BC1169" s="48">
        <v>0</v>
      </c>
      <c r="BM1169" s="48">
        <v>1850313.93</v>
      </c>
      <c r="BW1169" s="48">
        <v>49082.77</v>
      </c>
    </row>
    <row r="1170" spans="1:75" x14ac:dyDescent="0.3">
      <c r="A1170" s="45" t="s">
        <v>1444</v>
      </c>
      <c r="B1170" s="45" t="s">
        <v>2020</v>
      </c>
      <c r="C1170" s="45" t="s">
        <v>2288</v>
      </c>
      <c r="D1170" s="45" t="s">
        <v>70</v>
      </c>
      <c r="E1170" s="45" t="s">
        <v>1</v>
      </c>
      <c r="O1170" s="48">
        <v>0</v>
      </c>
      <c r="Y1170" s="48">
        <v>0</v>
      </c>
      <c r="AI1170" s="48">
        <v>0</v>
      </c>
      <c r="AS1170" s="48">
        <v>0</v>
      </c>
      <c r="BC1170" s="48">
        <v>0</v>
      </c>
      <c r="BM1170" s="48">
        <v>4699.04</v>
      </c>
      <c r="BW1170" s="48">
        <v>4261629.33</v>
      </c>
    </row>
    <row r="1171" spans="1:75" x14ac:dyDescent="0.3">
      <c r="A1171" s="45" t="s">
        <v>1444</v>
      </c>
      <c r="B1171" s="45" t="s">
        <v>2021</v>
      </c>
      <c r="C1171" s="45" t="s">
        <v>2288</v>
      </c>
      <c r="D1171" s="45" t="s">
        <v>2289</v>
      </c>
      <c r="E1171" s="45" t="s">
        <v>1</v>
      </c>
      <c r="O1171" s="48">
        <v>0</v>
      </c>
      <c r="Y1171" s="48">
        <v>0</v>
      </c>
      <c r="AI1171" s="48">
        <v>0</v>
      </c>
      <c r="AS1171" s="48">
        <v>0</v>
      </c>
      <c r="BC1171" s="48">
        <v>0</v>
      </c>
      <c r="BM1171" s="48">
        <v>432061.26</v>
      </c>
      <c r="BW1171" s="48">
        <v>15975.24</v>
      </c>
    </row>
    <row r="1172" spans="1:75" x14ac:dyDescent="0.3">
      <c r="A1172" s="45" t="s">
        <v>1444</v>
      </c>
      <c r="B1172" s="45" t="s">
        <v>2022</v>
      </c>
      <c r="C1172" s="45" t="s">
        <v>2288</v>
      </c>
      <c r="D1172" s="45" t="s">
        <v>2290</v>
      </c>
      <c r="E1172" s="45" t="s">
        <v>1</v>
      </c>
      <c r="O1172" s="48">
        <v>0</v>
      </c>
      <c r="Y1172" s="48">
        <v>0</v>
      </c>
      <c r="AI1172" s="48">
        <v>0</v>
      </c>
      <c r="AS1172" s="48">
        <v>0</v>
      </c>
      <c r="BC1172" s="48">
        <v>0</v>
      </c>
      <c r="BM1172" s="48">
        <v>0</v>
      </c>
      <c r="BW1172" s="48">
        <v>0</v>
      </c>
    </row>
    <row r="1173" spans="1:75" x14ac:dyDescent="0.3">
      <c r="A1173" s="45" t="s">
        <v>1444</v>
      </c>
      <c r="B1173" s="45" t="s">
        <v>2023</v>
      </c>
      <c r="C1173" s="45" t="s">
        <v>2288</v>
      </c>
      <c r="D1173" s="45" t="s">
        <v>2291</v>
      </c>
      <c r="E1173" s="45" t="s">
        <v>1</v>
      </c>
      <c r="O1173" s="48">
        <v>0</v>
      </c>
      <c r="Y1173" s="48">
        <v>0</v>
      </c>
      <c r="AI1173" s="48">
        <v>0</v>
      </c>
      <c r="AS1173" s="48">
        <v>0</v>
      </c>
      <c r="BC1173" s="48">
        <v>0</v>
      </c>
      <c r="BM1173" s="48">
        <v>0</v>
      </c>
      <c r="BW1173" s="48">
        <v>0</v>
      </c>
    </row>
    <row r="1174" spans="1:75" x14ac:dyDescent="0.3">
      <c r="A1174" s="45" t="s">
        <v>1444</v>
      </c>
      <c r="B1174" s="45" t="s">
        <v>2024</v>
      </c>
      <c r="C1174" s="45" t="s">
        <v>2288</v>
      </c>
      <c r="D1174" s="45" t="s">
        <v>2292</v>
      </c>
      <c r="E1174" s="45" t="s">
        <v>1</v>
      </c>
      <c r="O1174" s="48">
        <v>0</v>
      </c>
      <c r="Y1174" s="48">
        <v>0</v>
      </c>
      <c r="AI1174" s="48">
        <v>0</v>
      </c>
      <c r="AS1174" s="48">
        <v>0</v>
      </c>
      <c r="BC1174" s="48">
        <v>0</v>
      </c>
      <c r="BM1174" s="48">
        <v>0</v>
      </c>
      <c r="BW1174" s="48">
        <v>0</v>
      </c>
    </row>
    <row r="1175" spans="1:75" x14ac:dyDescent="0.3">
      <c r="A1175" s="45" t="s">
        <v>1444</v>
      </c>
      <c r="B1175" s="45" t="s">
        <v>1999</v>
      </c>
      <c r="C1175" s="45" t="s">
        <v>2288</v>
      </c>
      <c r="D1175" s="45" t="s">
        <v>2275</v>
      </c>
      <c r="E1175" s="45" t="s">
        <v>1</v>
      </c>
      <c r="O1175" s="48">
        <v>0</v>
      </c>
      <c r="Y1175" s="48">
        <v>0</v>
      </c>
      <c r="AI1175" s="48">
        <v>0</v>
      </c>
      <c r="AS1175" s="48">
        <v>0</v>
      </c>
      <c r="BC1175" s="48">
        <v>363.14</v>
      </c>
      <c r="BM1175" s="48">
        <v>113976.49</v>
      </c>
      <c r="BW1175" s="48">
        <v>78049.02</v>
      </c>
    </row>
    <row r="1176" spans="1:75" x14ac:dyDescent="0.3">
      <c r="A1176" s="45" t="s">
        <v>1444</v>
      </c>
      <c r="B1176" s="45" t="s">
        <v>2007</v>
      </c>
      <c r="C1176" s="45" t="s">
        <v>2288</v>
      </c>
      <c r="D1176" s="45" t="s">
        <v>2276</v>
      </c>
      <c r="E1176" s="45" t="s">
        <v>1</v>
      </c>
      <c r="O1176" s="48">
        <v>0</v>
      </c>
      <c r="Y1176" s="48">
        <v>0</v>
      </c>
      <c r="AI1176" s="48">
        <v>0</v>
      </c>
      <c r="AS1176" s="48">
        <v>0</v>
      </c>
      <c r="BC1176" s="48">
        <v>0</v>
      </c>
      <c r="BM1176" s="48">
        <v>374979</v>
      </c>
      <c r="BW1176" s="48">
        <v>869611.85</v>
      </c>
    </row>
    <row r="1177" spans="1:75" x14ac:dyDescent="0.3">
      <c r="A1177" s="45" t="s">
        <v>1444</v>
      </c>
      <c r="B1177" s="45" t="s">
        <v>2008</v>
      </c>
      <c r="C1177" s="45" t="s">
        <v>2288</v>
      </c>
      <c r="D1177" s="45" t="s">
        <v>2277</v>
      </c>
      <c r="E1177" s="45" t="s">
        <v>1</v>
      </c>
      <c r="O1177" s="48">
        <v>0</v>
      </c>
      <c r="Y1177" s="48">
        <v>0</v>
      </c>
      <c r="AI1177" s="48">
        <v>0</v>
      </c>
      <c r="AS1177" s="48">
        <v>0</v>
      </c>
      <c r="BC1177" s="48">
        <v>213868.47</v>
      </c>
      <c r="BM1177" s="48">
        <v>4711586.03</v>
      </c>
      <c r="BW1177" s="48">
        <v>606249.1</v>
      </c>
    </row>
    <row r="1178" spans="1:75" x14ac:dyDescent="0.3">
      <c r="A1178" s="45" t="s">
        <v>1444</v>
      </c>
      <c r="B1178" s="45" t="s">
        <v>2009</v>
      </c>
      <c r="C1178" s="45" t="s">
        <v>2288</v>
      </c>
      <c r="D1178" s="45" t="s">
        <v>2278</v>
      </c>
      <c r="E1178" s="45" t="s">
        <v>1</v>
      </c>
      <c r="O1178" s="48">
        <v>0</v>
      </c>
      <c r="Y1178" s="48">
        <v>0</v>
      </c>
      <c r="AI1178" s="48">
        <v>0</v>
      </c>
      <c r="AS1178" s="48">
        <v>0</v>
      </c>
      <c r="BC1178" s="48">
        <v>122603.47</v>
      </c>
      <c r="BM1178" s="48">
        <v>611751.76</v>
      </c>
      <c r="BW1178" s="48">
        <v>151462.53</v>
      </c>
    </row>
    <row r="1179" spans="1:75" x14ac:dyDescent="0.3">
      <c r="A1179" s="45" t="s">
        <v>1444</v>
      </c>
      <c r="B1179" s="45" t="s">
        <v>1998</v>
      </c>
      <c r="C1179" s="45" t="s">
        <v>2288</v>
      </c>
      <c r="D1179" s="45" t="s">
        <v>2266</v>
      </c>
      <c r="E1179" s="45" t="s">
        <v>1</v>
      </c>
      <c r="O1179" s="48">
        <v>0</v>
      </c>
      <c r="Y1179" s="48">
        <v>0</v>
      </c>
      <c r="AI1179" s="48">
        <v>0</v>
      </c>
      <c r="AS1179" s="48">
        <v>0</v>
      </c>
      <c r="BC1179" s="48">
        <v>0</v>
      </c>
      <c r="BM1179" s="48">
        <v>0</v>
      </c>
      <c r="BW1179" s="48">
        <v>0</v>
      </c>
    </row>
    <row r="1180" spans="1:75" x14ac:dyDescent="0.3">
      <c r="A1180" s="45" t="s">
        <v>1444</v>
      </c>
      <c r="B1180" s="45" t="s">
        <v>2010</v>
      </c>
      <c r="C1180" s="45" t="s">
        <v>2288</v>
      </c>
      <c r="D1180" s="45" t="s">
        <v>2279</v>
      </c>
      <c r="E1180" s="45" t="s">
        <v>1</v>
      </c>
      <c r="O1180" s="48">
        <v>0</v>
      </c>
      <c r="Y1180" s="48">
        <v>0</v>
      </c>
      <c r="AI1180" s="48">
        <v>0</v>
      </c>
      <c r="AS1180" s="48">
        <v>0</v>
      </c>
      <c r="BC1180" s="48">
        <v>448115.31</v>
      </c>
      <c r="BM1180" s="48">
        <v>531186.18999999994</v>
      </c>
      <c r="BW1180" s="48">
        <v>109194.03</v>
      </c>
    </row>
    <row r="1181" spans="1:75" x14ac:dyDescent="0.3">
      <c r="A1181" s="45" t="s">
        <v>1444</v>
      </c>
      <c r="B1181" s="45" t="s">
        <v>2011</v>
      </c>
      <c r="C1181" s="45" t="s">
        <v>2288</v>
      </c>
      <c r="D1181" s="45" t="s">
        <v>2280</v>
      </c>
      <c r="E1181" s="45" t="s">
        <v>1</v>
      </c>
      <c r="O1181" s="48">
        <v>0</v>
      </c>
      <c r="Y1181" s="48">
        <v>0</v>
      </c>
      <c r="AI1181" s="48">
        <v>0</v>
      </c>
      <c r="AS1181" s="48">
        <v>73294.59</v>
      </c>
      <c r="BC1181" s="48">
        <v>26274.82</v>
      </c>
      <c r="BM1181" s="48">
        <v>283399.75</v>
      </c>
      <c r="BW1181" s="48">
        <v>2263040.2599999998</v>
      </c>
    </row>
    <row r="1182" spans="1:75" x14ac:dyDescent="0.3">
      <c r="A1182" s="45" t="s">
        <v>1444</v>
      </c>
      <c r="B1182" s="45" t="s">
        <v>2013</v>
      </c>
      <c r="C1182" s="45" t="s">
        <v>2288</v>
      </c>
      <c r="D1182" s="45" t="s">
        <v>2282</v>
      </c>
      <c r="E1182" s="45" t="s">
        <v>1</v>
      </c>
      <c r="O1182" s="48">
        <v>0</v>
      </c>
      <c r="Y1182" s="48">
        <v>0</v>
      </c>
      <c r="AI1182" s="48">
        <v>0</v>
      </c>
      <c r="AS1182" s="48">
        <v>0</v>
      </c>
      <c r="BC1182" s="48">
        <v>0</v>
      </c>
      <c r="BM1182" s="48">
        <v>0</v>
      </c>
      <c r="BW1182" s="48">
        <v>0</v>
      </c>
    </row>
    <row r="1183" spans="1:75" x14ac:dyDescent="0.3">
      <c r="A1183" s="45" t="s">
        <v>1444</v>
      </c>
      <c r="B1183" s="45" t="s">
        <v>2014</v>
      </c>
      <c r="C1183" s="45" t="s">
        <v>2288</v>
      </c>
      <c r="D1183" s="45" t="s">
        <v>2283</v>
      </c>
      <c r="E1183" s="45" t="s">
        <v>1</v>
      </c>
      <c r="O1183" s="48">
        <v>0</v>
      </c>
      <c r="Y1183" s="48">
        <v>0</v>
      </c>
      <c r="AI1183" s="48">
        <v>0</v>
      </c>
      <c r="AS1183" s="48">
        <v>0</v>
      </c>
      <c r="BC1183" s="48">
        <v>0</v>
      </c>
      <c r="BM1183" s="48">
        <v>0</v>
      </c>
      <c r="BW1183" s="48">
        <v>0</v>
      </c>
    </row>
    <row r="1184" spans="1:75" x14ac:dyDescent="0.3">
      <c r="A1184" s="45" t="s">
        <v>1444</v>
      </c>
      <c r="B1184" s="45" t="s">
        <v>2015</v>
      </c>
      <c r="C1184" s="45" t="s">
        <v>2288</v>
      </c>
      <c r="D1184" s="45" t="s">
        <v>2284</v>
      </c>
      <c r="E1184" s="45" t="s">
        <v>1</v>
      </c>
      <c r="O1184" s="48">
        <v>0</v>
      </c>
      <c r="Y1184" s="48">
        <v>0</v>
      </c>
      <c r="AI1184" s="48">
        <v>0</v>
      </c>
      <c r="AS1184" s="48">
        <v>196231.37</v>
      </c>
      <c r="BC1184" s="48">
        <v>2279694.0099999998</v>
      </c>
      <c r="BM1184" s="48">
        <v>245509.52</v>
      </c>
      <c r="BW1184" s="48">
        <v>-427532.22</v>
      </c>
    </row>
    <row r="1185" spans="1:75" x14ac:dyDescent="0.3">
      <c r="A1185" s="45" t="s">
        <v>1444</v>
      </c>
      <c r="B1185" s="45" t="s">
        <v>2018</v>
      </c>
      <c r="C1185" s="45" t="s">
        <v>2288</v>
      </c>
      <c r="D1185" s="45" t="s">
        <v>2287</v>
      </c>
      <c r="E1185" s="45" t="s">
        <v>1</v>
      </c>
      <c r="O1185" s="48">
        <v>0</v>
      </c>
      <c r="Y1185" s="48">
        <v>0</v>
      </c>
      <c r="AI1185" s="48">
        <v>0</v>
      </c>
      <c r="AS1185" s="48">
        <v>0</v>
      </c>
      <c r="BC1185" s="48">
        <v>0</v>
      </c>
      <c r="BM1185" s="48">
        <v>0</v>
      </c>
      <c r="BW1185" s="48">
        <v>0</v>
      </c>
    </row>
    <row r="1186" spans="1:75" x14ac:dyDescent="0.3">
      <c r="A1186" s="45" t="s">
        <v>1444</v>
      </c>
      <c r="B1186" s="45" t="s">
        <v>2005</v>
      </c>
      <c r="C1186" s="45" t="s">
        <v>2288</v>
      </c>
      <c r="D1186" s="45" t="s">
        <v>2273</v>
      </c>
      <c r="E1186" s="45" t="s">
        <v>1</v>
      </c>
      <c r="O1186" s="48">
        <v>0</v>
      </c>
      <c r="Y1186" s="48">
        <v>0</v>
      </c>
      <c r="AI1186" s="48">
        <v>0</v>
      </c>
      <c r="AS1186" s="48">
        <v>0</v>
      </c>
      <c r="BC1186" s="48">
        <v>130728.69</v>
      </c>
      <c r="BM1186" s="48">
        <v>176169.65</v>
      </c>
      <c r="BW1186" s="48">
        <v>-67.260000000000005</v>
      </c>
    </row>
    <row r="1187" spans="1:75" x14ac:dyDescent="0.3">
      <c r="A1187" s="45" t="s">
        <v>1444</v>
      </c>
      <c r="B1187" s="45" t="s">
        <v>2025</v>
      </c>
      <c r="C1187" s="45" t="s">
        <v>2293</v>
      </c>
      <c r="D1187" s="45" t="s">
        <v>175</v>
      </c>
      <c r="E1187" s="45" t="s">
        <v>1</v>
      </c>
      <c r="O1187" s="48">
        <v>28653.01</v>
      </c>
      <c r="Y1187" s="48">
        <v>13512.96</v>
      </c>
      <c r="AI1187" s="48">
        <v>286029.98</v>
      </c>
      <c r="AS1187" s="48">
        <v>44785.760000000002</v>
      </c>
      <c r="BC1187" s="48">
        <v>12461.59</v>
      </c>
      <c r="BM1187" s="48">
        <v>11005.26</v>
      </c>
      <c r="BW1187" s="48">
        <v>19269.36</v>
      </c>
    </row>
    <row r="1188" spans="1:75" x14ac:dyDescent="0.3">
      <c r="A1188" s="45" t="s">
        <v>1445</v>
      </c>
      <c r="B1188" s="45" t="s">
        <v>2026</v>
      </c>
      <c r="C1188" s="45" t="s">
        <v>2294</v>
      </c>
      <c r="D1188" s="45" t="s">
        <v>2295</v>
      </c>
      <c r="E1188" s="45" t="s">
        <v>1</v>
      </c>
      <c r="O1188" s="48">
        <v>0</v>
      </c>
      <c r="Y1188" s="48">
        <v>0</v>
      </c>
      <c r="AI1188" s="48">
        <v>0</v>
      </c>
      <c r="AS1188" s="48">
        <v>0</v>
      </c>
      <c r="BC1188" s="48">
        <v>49619.41</v>
      </c>
      <c r="BM1188" s="48">
        <v>133207.35999999999</v>
      </c>
      <c r="BW1188" s="48">
        <v>0</v>
      </c>
    </row>
    <row r="1189" spans="1:75" x14ac:dyDescent="0.3">
      <c r="A1189" s="45" t="s">
        <v>1445</v>
      </c>
      <c r="B1189" s="45" t="s">
        <v>1999</v>
      </c>
      <c r="C1189" s="45" t="s">
        <v>2294</v>
      </c>
      <c r="D1189" s="45" t="s">
        <v>2275</v>
      </c>
      <c r="E1189" s="45" t="s">
        <v>1</v>
      </c>
      <c r="O1189" s="48">
        <v>0</v>
      </c>
      <c r="Y1189" s="48">
        <v>0</v>
      </c>
      <c r="AI1189" s="48">
        <v>0</v>
      </c>
      <c r="AS1189" s="48">
        <v>0</v>
      </c>
      <c r="BC1189" s="48">
        <v>0</v>
      </c>
      <c r="BM1189" s="48">
        <v>3032.61</v>
      </c>
      <c r="BW1189" s="48">
        <v>822.37</v>
      </c>
    </row>
    <row r="1190" spans="1:75" x14ac:dyDescent="0.3">
      <c r="A1190" s="45" t="s">
        <v>1445</v>
      </c>
      <c r="B1190" s="45" t="s">
        <v>2009</v>
      </c>
      <c r="C1190" s="45" t="s">
        <v>2294</v>
      </c>
      <c r="D1190" s="45" t="s">
        <v>2278</v>
      </c>
      <c r="E1190" s="45" t="s">
        <v>1</v>
      </c>
      <c r="O1190" s="48">
        <v>0</v>
      </c>
      <c r="Y1190" s="48">
        <v>0</v>
      </c>
      <c r="AI1190" s="48">
        <v>0</v>
      </c>
      <c r="AS1190" s="48">
        <v>0</v>
      </c>
      <c r="BC1190" s="48">
        <v>33057.370000000003</v>
      </c>
      <c r="BM1190" s="48">
        <v>1532546.9</v>
      </c>
      <c r="BW1190" s="48">
        <v>180126</v>
      </c>
    </row>
    <row r="1191" spans="1:75" x14ac:dyDescent="0.3">
      <c r="A1191" s="45" t="s">
        <v>1445</v>
      </c>
      <c r="B1191" s="45" t="s">
        <v>2015</v>
      </c>
      <c r="C1191" s="45" t="s">
        <v>2294</v>
      </c>
      <c r="D1191" s="45" t="s">
        <v>2284</v>
      </c>
      <c r="E1191" s="45" t="s">
        <v>1</v>
      </c>
      <c r="O1191" s="48">
        <v>0</v>
      </c>
      <c r="Y1191" s="48">
        <v>0</v>
      </c>
      <c r="AI1191" s="48">
        <v>0</v>
      </c>
      <c r="AS1191" s="48">
        <v>0</v>
      </c>
      <c r="BC1191" s="48">
        <v>1345583.46</v>
      </c>
      <c r="BM1191" s="48">
        <v>2090085.8</v>
      </c>
      <c r="BW1191" s="48">
        <v>14931.81</v>
      </c>
    </row>
    <row r="1192" spans="1:75" x14ac:dyDescent="0.3">
      <c r="A1192" s="45" t="s">
        <v>1445</v>
      </c>
      <c r="B1192" s="45" t="s">
        <v>2027</v>
      </c>
      <c r="C1192" s="45" t="s">
        <v>2294</v>
      </c>
      <c r="D1192" s="45" t="s">
        <v>191</v>
      </c>
      <c r="E1192" s="45" t="s">
        <v>1</v>
      </c>
      <c r="O1192" s="48">
        <v>0</v>
      </c>
      <c r="Y1192" s="48">
        <v>0</v>
      </c>
      <c r="AI1192" s="48">
        <v>0</v>
      </c>
      <c r="AS1192" s="48">
        <v>0</v>
      </c>
      <c r="BC1192" s="48">
        <v>534022.74</v>
      </c>
      <c r="BM1192" s="48">
        <v>0</v>
      </c>
      <c r="BW1192" s="48">
        <v>59271.07</v>
      </c>
    </row>
    <row r="1193" spans="1:75" x14ac:dyDescent="0.3">
      <c r="A1193" s="45" t="s">
        <v>1445</v>
      </c>
      <c r="B1193" s="45" t="s">
        <v>2025</v>
      </c>
      <c r="C1193" s="45" t="s">
        <v>2296</v>
      </c>
      <c r="D1193" s="45" t="s">
        <v>175</v>
      </c>
      <c r="E1193" s="45" t="s">
        <v>1</v>
      </c>
      <c r="O1193" s="48">
        <v>0</v>
      </c>
      <c r="Y1193" s="48">
        <v>0</v>
      </c>
      <c r="AI1193" s="48">
        <v>0</v>
      </c>
      <c r="AS1193" s="48">
        <v>133237.72</v>
      </c>
      <c r="BC1193" s="48">
        <v>-117786.17</v>
      </c>
      <c r="BM1193" s="48">
        <v>460367.67</v>
      </c>
      <c r="BW1193" s="48">
        <v>0</v>
      </c>
    </row>
    <row r="1194" spans="1:75" x14ac:dyDescent="0.3">
      <c r="A1194" s="45" t="s">
        <v>1446</v>
      </c>
      <c r="B1194" s="45" t="s">
        <v>2026</v>
      </c>
      <c r="C1194" s="45" t="s">
        <v>2297</v>
      </c>
      <c r="D1194" s="45" t="s">
        <v>2295</v>
      </c>
      <c r="E1194" s="45" t="s">
        <v>1</v>
      </c>
      <c r="O1194" s="48">
        <v>0</v>
      </c>
      <c r="Y1194" s="48">
        <v>0</v>
      </c>
      <c r="AI1194" s="48">
        <v>0</v>
      </c>
      <c r="AS1194" s="48">
        <v>0</v>
      </c>
      <c r="BC1194" s="48">
        <v>0</v>
      </c>
      <c r="BM1194" s="48">
        <v>143196.09</v>
      </c>
      <c r="BW1194" s="48">
        <v>84359.7</v>
      </c>
    </row>
    <row r="1195" spans="1:75" x14ac:dyDescent="0.3">
      <c r="A1195" s="45" t="s">
        <v>1446</v>
      </c>
      <c r="B1195" s="45" t="s">
        <v>1999</v>
      </c>
      <c r="C1195" s="45" t="s">
        <v>2297</v>
      </c>
      <c r="D1195" s="45" t="s">
        <v>2275</v>
      </c>
      <c r="E1195" s="45" t="s">
        <v>1</v>
      </c>
      <c r="O1195" s="48">
        <v>0</v>
      </c>
      <c r="Y1195" s="48">
        <v>0</v>
      </c>
      <c r="AI1195" s="48">
        <v>0</v>
      </c>
      <c r="AS1195" s="48">
        <v>0</v>
      </c>
      <c r="BC1195" s="48">
        <v>0</v>
      </c>
      <c r="BM1195" s="48">
        <v>0</v>
      </c>
      <c r="BW1195" s="48">
        <v>0</v>
      </c>
    </row>
    <row r="1196" spans="1:75" x14ac:dyDescent="0.3">
      <c r="A1196" s="45" t="s">
        <v>1446</v>
      </c>
      <c r="B1196" s="45" t="s">
        <v>2009</v>
      </c>
      <c r="C1196" s="45" t="s">
        <v>2297</v>
      </c>
      <c r="D1196" s="45" t="s">
        <v>2278</v>
      </c>
      <c r="E1196" s="45" t="s">
        <v>1</v>
      </c>
      <c r="O1196" s="48">
        <v>0</v>
      </c>
      <c r="Y1196" s="48">
        <v>0</v>
      </c>
      <c r="AI1196" s="48">
        <v>0</v>
      </c>
      <c r="AS1196" s="48">
        <v>0</v>
      </c>
      <c r="BC1196" s="48">
        <v>0</v>
      </c>
      <c r="BM1196" s="48">
        <v>10326.61</v>
      </c>
      <c r="BW1196" s="48">
        <v>1272788.19</v>
      </c>
    </row>
    <row r="1197" spans="1:75" x14ac:dyDescent="0.3">
      <c r="A1197" s="45" t="s">
        <v>1446</v>
      </c>
      <c r="B1197" s="45" t="s">
        <v>2013</v>
      </c>
      <c r="C1197" s="45" t="s">
        <v>2297</v>
      </c>
      <c r="D1197" s="45" t="s">
        <v>2282</v>
      </c>
      <c r="E1197" s="45" t="s">
        <v>1</v>
      </c>
      <c r="O1197" s="48">
        <v>0</v>
      </c>
      <c r="Y1197" s="48">
        <v>0</v>
      </c>
      <c r="AI1197" s="48">
        <v>0</v>
      </c>
      <c r="AS1197" s="48">
        <v>0</v>
      </c>
      <c r="BC1197" s="48">
        <v>3022.21</v>
      </c>
      <c r="BM1197" s="48">
        <v>64066.48</v>
      </c>
      <c r="BW1197" s="48">
        <v>15918.3</v>
      </c>
    </row>
    <row r="1198" spans="1:75" x14ac:dyDescent="0.3">
      <c r="A1198" s="45" t="s">
        <v>1446</v>
      </c>
      <c r="B1198" s="45" t="s">
        <v>2014</v>
      </c>
      <c r="C1198" s="45" t="s">
        <v>2297</v>
      </c>
      <c r="D1198" s="45" t="s">
        <v>2283</v>
      </c>
      <c r="E1198" s="45" t="s">
        <v>1</v>
      </c>
      <c r="O1198" s="48">
        <v>0</v>
      </c>
      <c r="Y1198" s="48">
        <v>0</v>
      </c>
      <c r="AI1198" s="48">
        <v>0</v>
      </c>
      <c r="AS1198" s="48">
        <v>0</v>
      </c>
      <c r="BC1198" s="48">
        <v>744.93</v>
      </c>
      <c r="BM1198" s="48">
        <v>217711.23</v>
      </c>
      <c r="BW1198" s="48">
        <v>17396.32</v>
      </c>
    </row>
    <row r="1199" spans="1:75" x14ac:dyDescent="0.3">
      <c r="A1199" s="45" t="s">
        <v>1446</v>
      </c>
      <c r="B1199" s="45" t="s">
        <v>2015</v>
      </c>
      <c r="C1199" s="45" t="s">
        <v>2297</v>
      </c>
      <c r="D1199" s="45" t="s">
        <v>2284</v>
      </c>
      <c r="E1199" s="45" t="s">
        <v>1</v>
      </c>
      <c r="O1199" s="48">
        <v>0</v>
      </c>
      <c r="Y1199" s="48">
        <v>0</v>
      </c>
      <c r="AI1199" s="48">
        <v>0</v>
      </c>
      <c r="AS1199" s="48">
        <v>0</v>
      </c>
      <c r="BC1199" s="48">
        <v>0</v>
      </c>
      <c r="BM1199" s="48">
        <v>0</v>
      </c>
      <c r="BW1199" s="48">
        <v>768684.24</v>
      </c>
    </row>
    <row r="1200" spans="1:75" x14ac:dyDescent="0.3">
      <c r="A1200" s="45" t="s">
        <v>1446</v>
      </c>
      <c r="B1200" s="45" t="s">
        <v>2005</v>
      </c>
      <c r="C1200" s="45" t="s">
        <v>2297</v>
      </c>
      <c r="D1200" s="45" t="s">
        <v>2273</v>
      </c>
      <c r="E1200" s="45" t="s">
        <v>1</v>
      </c>
      <c r="O1200" s="48">
        <v>0</v>
      </c>
      <c r="Y1200" s="48">
        <v>0</v>
      </c>
      <c r="AI1200" s="48">
        <v>0</v>
      </c>
      <c r="AS1200" s="48">
        <v>0</v>
      </c>
      <c r="BC1200" s="48">
        <v>0</v>
      </c>
      <c r="BM1200" s="48">
        <v>0</v>
      </c>
      <c r="BW1200" s="48">
        <v>200138.58</v>
      </c>
    </row>
    <row r="1201" spans="1:75" x14ac:dyDescent="0.3">
      <c r="A1201" s="45" t="s">
        <v>1446</v>
      </c>
      <c r="B1201" s="45" t="s">
        <v>1999</v>
      </c>
      <c r="C1201" s="45" t="s">
        <v>2298</v>
      </c>
      <c r="D1201" s="45" t="s">
        <v>2275</v>
      </c>
      <c r="E1201" s="45" t="s">
        <v>1</v>
      </c>
      <c r="O1201" s="48">
        <v>0</v>
      </c>
      <c r="Y1201" s="48">
        <v>0</v>
      </c>
      <c r="AI1201" s="48">
        <v>0</v>
      </c>
      <c r="AS1201" s="48">
        <v>0</v>
      </c>
      <c r="BC1201" s="48">
        <v>0</v>
      </c>
      <c r="BM1201" s="48">
        <v>0</v>
      </c>
      <c r="BW1201" s="48">
        <v>0</v>
      </c>
    </row>
    <row r="1202" spans="1:75" x14ac:dyDescent="0.3">
      <c r="A1202" s="45" t="s">
        <v>1446</v>
      </c>
      <c r="B1202" s="45" t="s">
        <v>2013</v>
      </c>
      <c r="C1202" s="45" t="s">
        <v>2298</v>
      </c>
      <c r="D1202" s="45" t="s">
        <v>2282</v>
      </c>
      <c r="E1202" s="45" t="s">
        <v>1</v>
      </c>
      <c r="O1202" s="48">
        <v>0</v>
      </c>
      <c r="Y1202" s="48">
        <v>0</v>
      </c>
      <c r="AI1202" s="48">
        <v>0</v>
      </c>
      <c r="AS1202" s="48">
        <v>0</v>
      </c>
      <c r="BC1202" s="48">
        <v>0</v>
      </c>
      <c r="BM1202" s="48">
        <v>0</v>
      </c>
      <c r="BW1202" s="48">
        <v>9634.5</v>
      </c>
    </row>
    <row r="1203" spans="1:75" x14ac:dyDescent="0.3">
      <c r="A1203" s="45" t="s">
        <v>1446</v>
      </c>
      <c r="B1203" s="45" t="s">
        <v>2015</v>
      </c>
      <c r="C1203" s="45" t="s">
        <v>2298</v>
      </c>
      <c r="D1203" s="45" t="s">
        <v>2284</v>
      </c>
      <c r="E1203" s="45" t="s">
        <v>1</v>
      </c>
      <c r="O1203" s="48">
        <v>0</v>
      </c>
      <c r="Y1203" s="48">
        <v>0</v>
      </c>
      <c r="AI1203" s="48">
        <v>0</v>
      </c>
      <c r="AS1203" s="48">
        <v>0</v>
      </c>
      <c r="BC1203" s="48">
        <v>0</v>
      </c>
      <c r="BM1203" s="48">
        <v>0</v>
      </c>
      <c r="BW1203" s="48">
        <v>1077034.82</v>
      </c>
    </row>
    <row r="1204" spans="1:75" x14ac:dyDescent="0.3">
      <c r="A1204" s="45" t="s">
        <v>1446</v>
      </c>
      <c r="B1204" s="45" t="s">
        <v>2005</v>
      </c>
      <c r="C1204" s="45" t="s">
        <v>2298</v>
      </c>
      <c r="D1204" s="45" t="s">
        <v>2273</v>
      </c>
      <c r="E1204" s="45" t="s">
        <v>1</v>
      </c>
      <c r="O1204" s="48">
        <v>0</v>
      </c>
      <c r="Y1204" s="48">
        <v>0</v>
      </c>
      <c r="AI1204" s="48">
        <v>0</v>
      </c>
      <c r="AS1204" s="48">
        <v>0</v>
      </c>
      <c r="BC1204" s="48">
        <v>0</v>
      </c>
      <c r="BM1204" s="48">
        <v>0</v>
      </c>
      <c r="BW1204" s="48">
        <v>686187.1</v>
      </c>
    </row>
    <row r="1205" spans="1:75" x14ac:dyDescent="0.3">
      <c r="A1205" s="45" t="s">
        <v>1446</v>
      </c>
      <c r="B1205" s="45" t="s">
        <v>2028</v>
      </c>
      <c r="C1205" s="45" t="s">
        <v>2299</v>
      </c>
      <c r="D1205" s="45" t="s">
        <v>2275</v>
      </c>
      <c r="E1205" s="45" t="s">
        <v>1</v>
      </c>
      <c r="O1205" s="48">
        <v>0</v>
      </c>
      <c r="Y1205" s="48">
        <v>0</v>
      </c>
      <c r="AI1205" s="48">
        <v>0</v>
      </c>
      <c r="AS1205" s="48">
        <v>0</v>
      </c>
      <c r="BC1205" s="48">
        <v>0</v>
      </c>
      <c r="BM1205" s="48">
        <v>0</v>
      </c>
      <c r="BW1205" s="48">
        <v>85.26</v>
      </c>
    </row>
    <row r="1206" spans="1:75" x14ac:dyDescent="0.3">
      <c r="A1206" s="45" t="s">
        <v>1446</v>
      </c>
      <c r="B1206" s="45" t="s">
        <v>2029</v>
      </c>
      <c r="C1206" s="45" t="s">
        <v>2299</v>
      </c>
      <c r="D1206" s="45" t="s">
        <v>2282</v>
      </c>
      <c r="E1206" s="45" t="s">
        <v>1</v>
      </c>
      <c r="O1206" s="48">
        <v>0</v>
      </c>
      <c r="Y1206" s="48">
        <v>0</v>
      </c>
      <c r="AI1206" s="48">
        <v>0</v>
      </c>
      <c r="AS1206" s="48">
        <v>0</v>
      </c>
      <c r="BC1206" s="48">
        <v>0</v>
      </c>
      <c r="BM1206" s="48">
        <v>0</v>
      </c>
      <c r="BW1206" s="48">
        <v>0</v>
      </c>
    </row>
    <row r="1207" spans="1:75" x14ac:dyDescent="0.3">
      <c r="A1207" s="45" t="s">
        <v>1446</v>
      </c>
      <c r="B1207" s="45" t="s">
        <v>2030</v>
      </c>
      <c r="C1207" s="45" t="s">
        <v>2299</v>
      </c>
      <c r="D1207" s="45" t="s">
        <v>2284</v>
      </c>
      <c r="E1207" s="45" t="s">
        <v>1</v>
      </c>
      <c r="O1207" s="48">
        <v>0</v>
      </c>
      <c r="Y1207" s="48">
        <v>0</v>
      </c>
      <c r="AI1207" s="48">
        <v>0</v>
      </c>
      <c r="AS1207" s="48">
        <v>0</v>
      </c>
      <c r="BC1207" s="48">
        <v>0</v>
      </c>
      <c r="BM1207" s="48">
        <v>0</v>
      </c>
      <c r="BW1207" s="48">
        <v>0</v>
      </c>
    </row>
    <row r="1208" spans="1:75" x14ac:dyDescent="0.3">
      <c r="A1208" s="45" t="s">
        <v>1446</v>
      </c>
      <c r="B1208" s="45" t="s">
        <v>2031</v>
      </c>
      <c r="C1208" s="45" t="s">
        <v>2299</v>
      </c>
      <c r="D1208" s="45" t="s">
        <v>2273</v>
      </c>
      <c r="E1208" s="45" t="s">
        <v>1</v>
      </c>
      <c r="O1208" s="48">
        <v>0</v>
      </c>
      <c r="Y1208" s="48">
        <v>0</v>
      </c>
      <c r="AI1208" s="48">
        <v>0</v>
      </c>
      <c r="AS1208" s="48">
        <v>0</v>
      </c>
      <c r="BC1208" s="48">
        <v>0</v>
      </c>
      <c r="BM1208" s="48">
        <v>0</v>
      </c>
      <c r="BW1208" s="48">
        <v>0</v>
      </c>
    </row>
    <row r="1209" spans="1:75" x14ac:dyDescent="0.3">
      <c r="A1209" s="45" t="s">
        <v>1446</v>
      </c>
      <c r="B1209" s="45" t="s">
        <v>2032</v>
      </c>
      <c r="C1209" s="45" t="s">
        <v>145</v>
      </c>
      <c r="D1209" s="45" t="s">
        <v>145</v>
      </c>
      <c r="E1209" s="45" t="s">
        <v>3</v>
      </c>
      <c r="O1209" s="48">
        <v>0</v>
      </c>
      <c r="Y1209" s="48">
        <v>0</v>
      </c>
      <c r="AI1209" s="48">
        <v>0</v>
      </c>
      <c r="AS1209" s="48">
        <v>0</v>
      </c>
      <c r="BC1209" s="48">
        <v>0</v>
      </c>
      <c r="BM1209" s="48">
        <v>0</v>
      </c>
      <c r="BW1209" s="48">
        <v>0</v>
      </c>
    </row>
    <row r="1210" spans="1:75" x14ac:dyDescent="0.3">
      <c r="A1210" s="45" t="s">
        <v>1446</v>
      </c>
      <c r="B1210" s="45" t="s">
        <v>2033</v>
      </c>
      <c r="C1210" s="45" t="s">
        <v>2300</v>
      </c>
      <c r="D1210" s="45" t="s">
        <v>175</v>
      </c>
      <c r="E1210" s="45" t="s">
        <v>3</v>
      </c>
      <c r="O1210" s="48">
        <v>0</v>
      </c>
      <c r="Y1210" s="48">
        <v>0</v>
      </c>
      <c r="AI1210" s="48">
        <v>0</v>
      </c>
      <c r="AS1210" s="48">
        <v>0</v>
      </c>
      <c r="BC1210" s="48">
        <v>0</v>
      </c>
      <c r="BM1210" s="48">
        <v>5840.41</v>
      </c>
      <c r="BW1210" s="48">
        <v>0</v>
      </c>
    </row>
    <row r="1211" spans="1:75" x14ac:dyDescent="0.3">
      <c r="A1211" s="45" t="s">
        <v>1446</v>
      </c>
      <c r="B1211" s="45" t="s">
        <v>2034</v>
      </c>
      <c r="C1211" s="45" t="s">
        <v>2301</v>
      </c>
      <c r="D1211" s="45" t="s">
        <v>2302</v>
      </c>
      <c r="E1211" s="45" t="s">
        <v>3</v>
      </c>
      <c r="O1211" s="48">
        <v>0</v>
      </c>
      <c r="Y1211" s="48">
        <v>0</v>
      </c>
      <c r="AI1211" s="48">
        <v>0</v>
      </c>
      <c r="AS1211" s="48">
        <v>0</v>
      </c>
      <c r="BC1211" s="48">
        <v>0</v>
      </c>
      <c r="BM1211" s="48">
        <v>38030.58</v>
      </c>
      <c r="BW1211" s="48">
        <v>0</v>
      </c>
    </row>
    <row r="1212" spans="1:75" x14ac:dyDescent="0.3">
      <c r="A1212" s="45" t="s">
        <v>1446</v>
      </c>
      <c r="B1212" s="45" t="s">
        <v>2034</v>
      </c>
      <c r="C1212" s="45" t="s">
        <v>2301</v>
      </c>
      <c r="D1212" s="45" t="s">
        <v>29</v>
      </c>
      <c r="E1212" s="45" t="s">
        <v>3</v>
      </c>
      <c r="O1212" s="48">
        <v>0</v>
      </c>
      <c r="Y1212" s="48">
        <v>0</v>
      </c>
      <c r="AI1212" s="48">
        <v>0</v>
      </c>
      <c r="AS1212" s="48">
        <v>0</v>
      </c>
      <c r="BC1212" s="48">
        <v>0</v>
      </c>
      <c r="BM1212" s="48">
        <v>264397.11</v>
      </c>
      <c r="BW1212" s="48">
        <v>0</v>
      </c>
    </row>
    <row r="1213" spans="1:75" x14ac:dyDescent="0.3">
      <c r="A1213" s="45" t="s">
        <v>1446</v>
      </c>
      <c r="B1213" s="45" t="s">
        <v>2035</v>
      </c>
      <c r="C1213" s="45" t="s">
        <v>2303</v>
      </c>
      <c r="D1213" s="45" t="s">
        <v>175</v>
      </c>
      <c r="E1213" s="45" t="s">
        <v>3</v>
      </c>
      <c r="O1213" s="48">
        <v>0</v>
      </c>
      <c r="Y1213" s="48">
        <v>0</v>
      </c>
      <c r="AI1213" s="48">
        <v>0</v>
      </c>
      <c r="AS1213" s="48">
        <v>0</v>
      </c>
      <c r="BC1213" s="48">
        <v>0</v>
      </c>
      <c r="BM1213" s="48">
        <v>0</v>
      </c>
      <c r="BW1213" s="48">
        <v>9863.1</v>
      </c>
    </row>
    <row r="1214" spans="1:75" x14ac:dyDescent="0.3">
      <c r="A1214" s="45" t="s">
        <v>2961</v>
      </c>
      <c r="B1214" s="45" t="s">
        <v>3036</v>
      </c>
      <c r="C1214" s="45" t="s">
        <v>3098</v>
      </c>
      <c r="D1214" s="45" t="s">
        <v>175</v>
      </c>
      <c r="E1214" s="45" t="s">
        <v>1</v>
      </c>
      <c r="O1214" s="48">
        <v>0</v>
      </c>
      <c r="Y1214" s="48">
        <v>0</v>
      </c>
      <c r="AI1214" s="48">
        <v>0</v>
      </c>
      <c r="AS1214" s="48">
        <v>-643</v>
      </c>
      <c r="BC1214" s="48">
        <v>0</v>
      </c>
      <c r="BM1214" s="48">
        <v>0</v>
      </c>
      <c r="BW1214" s="48">
        <v>0</v>
      </c>
    </row>
    <row r="1215" spans="1:75" x14ac:dyDescent="0.3">
      <c r="A1215" s="45" t="s">
        <v>2961</v>
      </c>
      <c r="B1215" s="45" t="s">
        <v>3037</v>
      </c>
      <c r="C1215" s="45" t="s">
        <v>3099</v>
      </c>
      <c r="D1215" s="45" t="s">
        <v>175</v>
      </c>
      <c r="E1215" s="45" t="s">
        <v>1</v>
      </c>
      <c r="O1215" s="48">
        <v>0</v>
      </c>
      <c r="Y1215" s="48">
        <v>0</v>
      </c>
      <c r="AI1215" s="48">
        <v>0</v>
      </c>
      <c r="AS1215" s="48">
        <v>-379</v>
      </c>
      <c r="BC1215" s="48">
        <v>0</v>
      </c>
      <c r="BM1215" s="48">
        <v>0</v>
      </c>
      <c r="BW1215" s="48">
        <v>0</v>
      </c>
    </row>
    <row r="1216" spans="1:75" x14ac:dyDescent="0.3">
      <c r="A1216" s="45" t="s">
        <v>2961</v>
      </c>
      <c r="B1216" s="45" t="s">
        <v>3038</v>
      </c>
      <c r="C1216" s="45" t="s">
        <v>3100</v>
      </c>
      <c r="D1216" s="45" t="s">
        <v>175</v>
      </c>
      <c r="E1216" s="45" t="s">
        <v>1</v>
      </c>
      <c r="O1216" s="48">
        <v>0</v>
      </c>
      <c r="Y1216" s="48">
        <v>0</v>
      </c>
      <c r="AI1216" s="48">
        <v>0</v>
      </c>
      <c r="AS1216" s="48">
        <v>-4210</v>
      </c>
      <c r="BC1216" s="48">
        <v>0</v>
      </c>
      <c r="BM1216" s="48">
        <v>0</v>
      </c>
      <c r="BW1216" s="48">
        <v>0</v>
      </c>
    </row>
    <row r="1217" spans="1:75" x14ac:dyDescent="0.3">
      <c r="A1217" s="45" t="s">
        <v>2961</v>
      </c>
      <c r="B1217" s="45" t="s">
        <v>3039</v>
      </c>
      <c r="C1217" s="45" t="s">
        <v>3101</v>
      </c>
      <c r="D1217" s="45" t="s">
        <v>175</v>
      </c>
      <c r="E1217" s="45" t="s">
        <v>1</v>
      </c>
      <c r="O1217" s="48">
        <v>0</v>
      </c>
      <c r="Y1217" s="48">
        <v>0</v>
      </c>
      <c r="AI1217" s="48">
        <v>0</v>
      </c>
      <c r="AS1217" s="48">
        <v>-5214</v>
      </c>
      <c r="BC1217" s="48">
        <v>0</v>
      </c>
      <c r="BM1217" s="48">
        <v>0</v>
      </c>
      <c r="BW1217" s="48">
        <v>0</v>
      </c>
    </row>
    <row r="1218" spans="1:75" x14ac:dyDescent="0.3">
      <c r="A1218" s="45" t="s">
        <v>1447</v>
      </c>
      <c r="B1218" s="45" t="s">
        <v>1011</v>
      </c>
      <c r="C1218" s="45" t="s">
        <v>1207</v>
      </c>
      <c r="D1218" s="45" t="s">
        <v>165</v>
      </c>
      <c r="E1218" s="45" t="s">
        <v>2</v>
      </c>
      <c r="O1218" s="48">
        <v>0</v>
      </c>
      <c r="Y1218" s="48">
        <v>0</v>
      </c>
      <c r="AI1218" s="48">
        <v>68237.259999999995</v>
      </c>
      <c r="AS1218" s="48">
        <v>49378.81</v>
      </c>
      <c r="BC1218" s="48">
        <v>1500.08</v>
      </c>
      <c r="BM1218" s="48">
        <v>0</v>
      </c>
      <c r="BW1218" s="48">
        <v>0</v>
      </c>
    </row>
    <row r="1219" spans="1:75" x14ac:dyDescent="0.3">
      <c r="A1219" s="45" t="s">
        <v>1447</v>
      </c>
      <c r="B1219" s="45" t="s">
        <v>1012</v>
      </c>
      <c r="C1219" s="45" t="s">
        <v>1208</v>
      </c>
      <c r="D1219" s="45" t="s">
        <v>202</v>
      </c>
      <c r="E1219" s="45" t="s">
        <v>2</v>
      </c>
      <c r="O1219" s="48">
        <v>323975.18</v>
      </c>
      <c r="Y1219" s="48">
        <v>452366.87</v>
      </c>
      <c r="AI1219" s="48">
        <v>411068.01</v>
      </c>
      <c r="AS1219" s="48">
        <v>613041.04</v>
      </c>
      <c r="BC1219" s="48">
        <v>521843.6</v>
      </c>
      <c r="BM1219" s="48">
        <v>335492.49</v>
      </c>
      <c r="BW1219" s="48">
        <v>178396.22</v>
      </c>
    </row>
    <row r="1220" spans="1:75" x14ac:dyDescent="0.3">
      <c r="A1220" s="45" t="s">
        <v>1447</v>
      </c>
      <c r="B1220" s="45" t="s">
        <v>2036</v>
      </c>
      <c r="C1220" s="45" t="s">
        <v>1208</v>
      </c>
      <c r="D1220" s="45" t="s">
        <v>86</v>
      </c>
      <c r="E1220" s="45" t="s">
        <v>2</v>
      </c>
      <c r="O1220" s="48">
        <v>0</v>
      </c>
      <c r="Y1220" s="48">
        <v>0</v>
      </c>
      <c r="AI1220" s="48">
        <v>0</v>
      </c>
      <c r="AS1220" s="48">
        <v>223457.34</v>
      </c>
      <c r="BC1220" s="48">
        <v>394471.23</v>
      </c>
      <c r="BM1220" s="48">
        <v>387919.76</v>
      </c>
      <c r="BW1220" s="48">
        <v>306338.98</v>
      </c>
    </row>
    <row r="1221" spans="1:75" x14ac:dyDescent="0.3">
      <c r="A1221" s="45" t="s">
        <v>660</v>
      </c>
      <c r="B1221" s="45" t="s">
        <v>1014</v>
      </c>
      <c r="C1221" s="45" t="s">
        <v>1266</v>
      </c>
      <c r="D1221" s="45" t="s">
        <v>136</v>
      </c>
      <c r="E1221" s="45" t="s">
        <v>1</v>
      </c>
      <c r="O1221" s="48">
        <v>0</v>
      </c>
      <c r="Y1221" s="48">
        <v>65399.95</v>
      </c>
      <c r="AI1221" s="48">
        <v>-4919.6499999999996</v>
      </c>
      <c r="AS1221" s="48">
        <v>0</v>
      </c>
      <c r="BC1221" s="48">
        <v>0</v>
      </c>
      <c r="BM1221" s="48">
        <v>0</v>
      </c>
      <c r="BW1221" s="48">
        <v>0</v>
      </c>
    </row>
    <row r="1222" spans="1:75" x14ac:dyDescent="0.3">
      <c r="A1222" s="45" t="s">
        <v>1448</v>
      </c>
      <c r="B1222" s="45" t="s">
        <v>1448</v>
      </c>
      <c r="C1222" s="45" t="s">
        <v>2082</v>
      </c>
      <c r="D1222" s="45" t="s">
        <v>145</v>
      </c>
      <c r="E1222" s="45" t="s">
        <v>1</v>
      </c>
      <c r="O1222" s="48">
        <v>0</v>
      </c>
      <c r="Y1222" s="48">
        <v>0</v>
      </c>
      <c r="AI1222" s="48">
        <v>0</v>
      </c>
      <c r="AS1222" s="48">
        <v>0</v>
      </c>
      <c r="BC1222" s="48">
        <v>0</v>
      </c>
      <c r="BM1222" s="48">
        <v>0</v>
      </c>
      <c r="BW1222" s="48">
        <v>0</v>
      </c>
    </row>
    <row r="1223" spans="1:75" x14ac:dyDescent="0.3">
      <c r="A1223" s="45" t="s">
        <v>1449</v>
      </c>
      <c r="B1223" s="45" t="s">
        <v>2037</v>
      </c>
      <c r="C1223" s="45" t="s">
        <v>2360</v>
      </c>
      <c r="D1223" s="45" t="s">
        <v>283</v>
      </c>
      <c r="E1223" s="45" t="s">
        <v>1</v>
      </c>
      <c r="O1223" s="48">
        <v>0</v>
      </c>
      <c r="Y1223" s="48">
        <v>0</v>
      </c>
      <c r="AI1223" s="48">
        <v>0</v>
      </c>
      <c r="AS1223" s="48">
        <v>0</v>
      </c>
      <c r="BC1223" s="48">
        <v>0</v>
      </c>
      <c r="BM1223" s="48">
        <v>0</v>
      </c>
      <c r="BW1223" s="48">
        <v>0</v>
      </c>
    </row>
    <row r="1224" spans="1:75" x14ac:dyDescent="0.3">
      <c r="A1224" s="45" t="s">
        <v>662</v>
      </c>
      <c r="B1224" s="45" t="s">
        <v>1016</v>
      </c>
      <c r="C1224" s="45" t="s">
        <v>1210</v>
      </c>
      <c r="D1224" s="45" t="s">
        <v>47</v>
      </c>
      <c r="E1224" s="45" t="s">
        <v>2</v>
      </c>
      <c r="O1224" s="48">
        <v>98315.3</v>
      </c>
      <c r="Y1224" s="48">
        <v>34813.97</v>
      </c>
      <c r="AI1224" s="48">
        <v>5206.74</v>
      </c>
      <c r="AS1224" s="48">
        <v>0</v>
      </c>
      <c r="BC1224" s="48">
        <v>0</v>
      </c>
      <c r="BM1224" s="48">
        <v>0</v>
      </c>
      <c r="BW1224" s="48">
        <v>0</v>
      </c>
    </row>
    <row r="1225" spans="1:75" x14ac:dyDescent="0.3">
      <c r="A1225" s="45" t="s">
        <v>662</v>
      </c>
      <c r="B1225" s="45" t="s">
        <v>2038</v>
      </c>
      <c r="C1225" s="45" t="s">
        <v>2304</v>
      </c>
      <c r="D1225" s="45" t="s">
        <v>175</v>
      </c>
      <c r="E1225" s="45" t="s">
        <v>2</v>
      </c>
      <c r="O1225" s="48">
        <v>0</v>
      </c>
      <c r="Y1225" s="48">
        <v>0</v>
      </c>
      <c r="AI1225" s="48">
        <v>499007.03</v>
      </c>
      <c r="AS1225" s="48">
        <v>39898.14</v>
      </c>
      <c r="BC1225" s="48">
        <v>303580.90000000002</v>
      </c>
      <c r="BM1225" s="48">
        <v>389136.33</v>
      </c>
      <c r="BW1225" s="48">
        <v>1938648.55</v>
      </c>
    </row>
    <row r="1226" spans="1:75" x14ac:dyDescent="0.3">
      <c r="A1226" s="45" t="s">
        <v>662</v>
      </c>
      <c r="B1226" s="45" t="s">
        <v>2039</v>
      </c>
      <c r="C1226" s="45" t="s">
        <v>2305</v>
      </c>
      <c r="D1226" s="45" t="s">
        <v>302</v>
      </c>
      <c r="E1226" s="45" t="s">
        <v>2</v>
      </c>
      <c r="O1226" s="48">
        <v>0</v>
      </c>
      <c r="Y1226" s="48">
        <v>0</v>
      </c>
      <c r="AI1226" s="48">
        <v>0</v>
      </c>
      <c r="AS1226" s="48">
        <v>0</v>
      </c>
      <c r="BC1226" s="48">
        <v>233948.87</v>
      </c>
      <c r="BM1226" s="48">
        <v>21323.13</v>
      </c>
      <c r="BW1226" s="48">
        <v>17298.14</v>
      </c>
    </row>
    <row r="1227" spans="1:75" x14ac:dyDescent="0.3">
      <c r="A1227" s="45" t="s">
        <v>662</v>
      </c>
      <c r="B1227" s="45" t="s">
        <v>2040</v>
      </c>
      <c r="C1227" s="45" t="s">
        <v>2306</v>
      </c>
      <c r="D1227" s="45" t="s">
        <v>47</v>
      </c>
      <c r="E1227" s="45" t="s">
        <v>2</v>
      </c>
      <c r="O1227" s="48">
        <v>0</v>
      </c>
      <c r="Y1227" s="48">
        <v>0</v>
      </c>
      <c r="AI1227" s="48">
        <v>0</v>
      </c>
      <c r="AS1227" s="48">
        <v>0</v>
      </c>
      <c r="BC1227" s="48">
        <v>0</v>
      </c>
      <c r="BM1227" s="48">
        <v>14928.89</v>
      </c>
      <c r="BW1227" s="48">
        <v>408520</v>
      </c>
    </row>
    <row r="1228" spans="1:75" x14ac:dyDescent="0.3">
      <c r="A1228" s="45" t="s">
        <v>662</v>
      </c>
      <c r="B1228" s="45" t="s">
        <v>2041</v>
      </c>
      <c r="C1228" s="45" t="s">
        <v>2307</v>
      </c>
      <c r="D1228" s="45" t="s">
        <v>302</v>
      </c>
      <c r="E1228" s="45" t="s">
        <v>2</v>
      </c>
      <c r="O1228" s="48">
        <v>0</v>
      </c>
      <c r="Y1228" s="48">
        <v>0</v>
      </c>
      <c r="AI1228" s="48">
        <v>0</v>
      </c>
      <c r="AS1228" s="48">
        <v>0</v>
      </c>
      <c r="BC1228" s="48">
        <v>0</v>
      </c>
      <c r="BM1228" s="48">
        <v>0</v>
      </c>
      <c r="BW1228" s="48">
        <v>0</v>
      </c>
    </row>
    <row r="1229" spans="1:75" x14ac:dyDescent="0.3">
      <c r="A1229" s="45" t="s">
        <v>2962</v>
      </c>
      <c r="B1229" s="45" t="s">
        <v>2962</v>
      </c>
      <c r="C1229" s="45" t="s">
        <v>3102</v>
      </c>
      <c r="D1229" s="45" t="s">
        <v>174</v>
      </c>
      <c r="E1229" s="45" t="s">
        <v>3</v>
      </c>
      <c r="O1229" s="48">
        <v>123179.16</v>
      </c>
      <c r="Y1229" s="48">
        <v>2006.57</v>
      </c>
      <c r="AI1229" s="48">
        <v>0</v>
      </c>
      <c r="AS1229" s="48">
        <v>2804.5</v>
      </c>
      <c r="BC1229" s="48">
        <v>0</v>
      </c>
      <c r="BM1229" s="48">
        <v>0</v>
      </c>
      <c r="BW1229" s="48">
        <v>0</v>
      </c>
    </row>
    <row r="1230" spans="1:75" x14ac:dyDescent="0.3">
      <c r="A1230" s="45" t="s">
        <v>1450</v>
      </c>
      <c r="B1230" s="45" t="s">
        <v>1450</v>
      </c>
      <c r="C1230" s="45" t="s">
        <v>2082</v>
      </c>
      <c r="D1230" s="45" t="s">
        <v>145</v>
      </c>
      <c r="E1230" s="45" t="s">
        <v>1</v>
      </c>
      <c r="O1230" s="48">
        <v>0</v>
      </c>
      <c r="Y1230" s="48">
        <v>0</v>
      </c>
      <c r="AI1230" s="48">
        <v>0</v>
      </c>
      <c r="AS1230" s="48">
        <v>0</v>
      </c>
      <c r="BC1230" s="48">
        <v>0</v>
      </c>
      <c r="BM1230" s="48">
        <v>0</v>
      </c>
      <c r="BW1230" s="48">
        <v>0</v>
      </c>
    </row>
    <row r="1231" spans="1:75" x14ac:dyDescent="0.3">
      <c r="A1231" s="45" t="s">
        <v>2721</v>
      </c>
      <c r="B1231" s="45" t="s">
        <v>2821</v>
      </c>
      <c r="C1231" s="45" t="s">
        <v>1267</v>
      </c>
      <c r="D1231" s="45" t="s">
        <v>165</v>
      </c>
      <c r="E1231" s="45" t="s">
        <v>1</v>
      </c>
      <c r="O1231" s="48">
        <v>155820.54999999999</v>
      </c>
      <c r="Y1231" s="48">
        <v>18457.830000000002</v>
      </c>
      <c r="AI1231" s="48">
        <v>0</v>
      </c>
      <c r="AS1231" s="48">
        <v>123107.17</v>
      </c>
      <c r="BC1231" s="48">
        <v>0</v>
      </c>
      <c r="BM1231" s="48">
        <v>0</v>
      </c>
      <c r="BW1231" s="48">
        <v>0</v>
      </c>
    </row>
    <row r="1232" spans="1:75" x14ac:dyDescent="0.3">
      <c r="A1232" s="45" t="s">
        <v>2963</v>
      </c>
      <c r="B1232" s="45" t="s">
        <v>3040</v>
      </c>
      <c r="C1232" s="45" t="s">
        <v>3103</v>
      </c>
      <c r="D1232" s="45" t="s">
        <v>165</v>
      </c>
      <c r="E1232" s="45" t="s">
        <v>1</v>
      </c>
      <c r="O1232" s="48">
        <v>447036.4</v>
      </c>
      <c r="Y1232" s="48">
        <v>437973.13</v>
      </c>
      <c r="AI1232" s="48">
        <v>83260.78</v>
      </c>
      <c r="AS1232" s="48">
        <v>0</v>
      </c>
      <c r="BC1232" s="48">
        <v>0</v>
      </c>
      <c r="BM1232" s="48">
        <v>0</v>
      </c>
      <c r="BW1232" s="48">
        <v>0</v>
      </c>
    </row>
    <row r="1233" spans="1:75" x14ac:dyDescent="0.3">
      <c r="A1233" s="45" t="s">
        <v>2722</v>
      </c>
      <c r="B1233" s="45" t="s">
        <v>1018</v>
      </c>
      <c r="C1233" s="45" t="s">
        <v>1211</v>
      </c>
      <c r="D1233" s="45" t="s">
        <v>47</v>
      </c>
      <c r="E1233" s="45" t="s">
        <v>1</v>
      </c>
      <c r="O1233" s="48">
        <v>439044.82</v>
      </c>
      <c r="Y1233" s="48">
        <v>66370.55</v>
      </c>
      <c r="AI1233" s="48">
        <v>0</v>
      </c>
      <c r="AS1233" s="48">
        <v>0</v>
      </c>
      <c r="BC1233" s="48">
        <v>0</v>
      </c>
      <c r="BM1233" s="48">
        <v>0</v>
      </c>
      <c r="BW1233" s="48">
        <v>0</v>
      </c>
    </row>
    <row r="1234" spans="1:75" x14ac:dyDescent="0.3">
      <c r="A1234" s="45" t="s">
        <v>2656</v>
      </c>
      <c r="B1234" s="45" t="s">
        <v>1019</v>
      </c>
      <c r="C1234" s="45" t="s">
        <v>1098</v>
      </c>
      <c r="D1234" s="45" t="s">
        <v>175</v>
      </c>
      <c r="E1234" s="45" t="s">
        <v>2</v>
      </c>
      <c r="O1234" s="48">
        <v>490818.72</v>
      </c>
      <c r="Y1234" s="48">
        <v>101955.65</v>
      </c>
      <c r="AI1234" s="48">
        <v>51040.22</v>
      </c>
      <c r="AS1234" s="48">
        <v>4229.3999999999996</v>
      </c>
      <c r="BC1234" s="48">
        <v>0</v>
      </c>
      <c r="BM1234" s="48">
        <v>0</v>
      </c>
      <c r="BW1234" s="48">
        <v>0</v>
      </c>
    </row>
    <row r="1235" spans="1:75" x14ac:dyDescent="0.3">
      <c r="A1235" s="45" t="s">
        <v>2964</v>
      </c>
      <c r="B1235" s="45" t="s">
        <v>3041</v>
      </c>
      <c r="C1235" s="45" t="s">
        <v>1240</v>
      </c>
      <c r="D1235" s="45" t="s">
        <v>3104</v>
      </c>
      <c r="E1235" s="45" t="s">
        <v>1</v>
      </c>
      <c r="O1235" s="48">
        <v>0</v>
      </c>
      <c r="Y1235" s="48">
        <v>125388.06</v>
      </c>
      <c r="AI1235" s="48">
        <v>125.89</v>
      </c>
      <c r="AS1235" s="48">
        <v>27195.65</v>
      </c>
      <c r="BC1235" s="48">
        <v>1562.52</v>
      </c>
      <c r="BM1235" s="48">
        <v>0</v>
      </c>
      <c r="BW1235" s="48">
        <v>0</v>
      </c>
    </row>
    <row r="1236" spans="1:75" x14ac:dyDescent="0.3">
      <c r="A1236" s="45" t="s">
        <v>2964</v>
      </c>
      <c r="B1236" s="45" t="s">
        <v>884</v>
      </c>
      <c r="C1236" s="45" t="s">
        <v>3105</v>
      </c>
      <c r="D1236" s="45" t="s">
        <v>3106</v>
      </c>
      <c r="E1236" s="45" t="s">
        <v>1</v>
      </c>
      <c r="O1236" s="48">
        <v>1609956.32</v>
      </c>
      <c r="Y1236" s="48">
        <v>140349.43</v>
      </c>
      <c r="AI1236" s="48">
        <v>38294.9</v>
      </c>
      <c r="AS1236" s="48">
        <v>24757.67</v>
      </c>
      <c r="BC1236" s="48">
        <v>395013.02</v>
      </c>
      <c r="BM1236" s="48">
        <v>329012</v>
      </c>
      <c r="BW1236" s="48">
        <v>0</v>
      </c>
    </row>
    <row r="1237" spans="1:75" x14ac:dyDescent="0.3">
      <c r="A1237" s="45" t="s">
        <v>1451</v>
      </c>
      <c r="B1237" s="45" t="s">
        <v>2042</v>
      </c>
      <c r="C1237" s="45" t="s">
        <v>2095</v>
      </c>
      <c r="D1237" s="45" t="s">
        <v>145</v>
      </c>
      <c r="E1237" s="45" t="s">
        <v>1</v>
      </c>
      <c r="O1237" s="48">
        <v>0</v>
      </c>
      <c r="Y1237" s="48">
        <v>0</v>
      </c>
      <c r="AI1237" s="48">
        <v>0</v>
      </c>
      <c r="AS1237" s="48">
        <v>0</v>
      </c>
      <c r="BC1237" s="48">
        <v>0</v>
      </c>
      <c r="BM1237" s="48">
        <v>0</v>
      </c>
      <c r="BW1237" s="48">
        <v>0</v>
      </c>
    </row>
    <row r="1238" spans="1:75" x14ac:dyDescent="0.3">
      <c r="A1238" s="45" t="s">
        <v>1452</v>
      </c>
      <c r="B1238" s="45" t="s">
        <v>2043</v>
      </c>
      <c r="C1238" s="45" t="s">
        <v>2415</v>
      </c>
      <c r="D1238" s="45" t="s">
        <v>165</v>
      </c>
      <c r="E1238" s="45" t="s">
        <v>1</v>
      </c>
      <c r="O1238" s="48">
        <v>0</v>
      </c>
      <c r="Y1238" s="48">
        <v>0</v>
      </c>
      <c r="AI1238" s="48">
        <v>0</v>
      </c>
      <c r="AS1238" s="48">
        <v>0</v>
      </c>
      <c r="BC1238" s="48">
        <v>381041.88</v>
      </c>
      <c r="BM1238" s="48">
        <v>532755.98</v>
      </c>
      <c r="BW1238" s="48">
        <v>36202.17</v>
      </c>
    </row>
    <row r="1239" spans="1:75" x14ac:dyDescent="0.3">
      <c r="A1239" s="45" t="s">
        <v>1452</v>
      </c>
      <c r="B1239" s="45" t="s">
        <v>2044</v>
      </c>
      <c r="C1239" s="45" t="s">
        <v>1230</v>
      </c>
      <c r="D1239" s="45" t="s">
        <v>165</v>
      </c>
      <c r="E1239" s="45" t="s">
        <v>1</v>
      </c>
      <c r="O1239" s="48">
        <v>0</v>
      </c>
      <c r="Y1239" s="48">
        <v>0</v>
      </c>
      <c r="AI1239" s="48">
        <v>0</v>
      </c>
      <c r="AS1239" s="48">
        <v>0</v>
      </c>
      <c r="BC1239" s="48">
        <v>0</v>
      </c>
      <c r="BM1239" s="48">
        <v>0</v>
      </c>
      <c r="BW1239" s="48">
        <v>0</v>
      </c>
    </row>
    <row r="1240" spans="1:75" x14ac:dyDescent="0.3">
      <c r="A1240" s="45" t="s">
        <v>1452</v>
      </c>
      <c r="B1240" s="45" t="s">
        <v>2044</v>
      </c>
      <c r="C1240" s="45" t="s">
        <v>1208</v>
      </c>
      <c r="D1240" s="45" t="s">
        <v>125</v>
      </c>
      <c r="E1240" s="45" t="s">
        <v>2</v>
      </c>
      <c r="O1240" s="48">
        <v>68119.289999999994</v>
      </c>
      <c r="Y1240" s="48">
        <v>23091.67</v>
      </c>
      <c r="AI1240" s="48">
        <v>0</v>
      </c>
      <c r="AS1240" s="48">
        <v>3906.87</v>
      </c>
      <c r="BC1240" s="48">
        <v>1237.1400000000001</v>
      </c>
      <c r="BM1240" s="48">
        <v>22708.32</v>
      </c>
      <c r="BW1240" s="48">
        <v>0.39</v>
      </c>
    </row>
    <row r="1241" spans="1:75" x14ac:dyDescent="0.3">
      <c r="A1241" s="45" t="s">
        <v>1452</v>
      </c>
      <c r="B1241" s="45" t="s">
        <v>2043</v>
      </c>
      <c r="C1241" s="45" t="s">
        <v>2308</v>
      </c>
      <c r="D1241" s="45" t="s">
        <v>165</v>
      </c>
      <c r="E1241" s="45" t="s">
        <v>3</v>
      </c>
      <c r="O1241" s="48">
        <v>0</v>
      </c>
      <c r="Y1241" s="48">
        <v>0</v>
      </c>
      <c r="AI1241" s="48">
        <v>0</v>
      </c>
      <c r="AS1241" s="48">
        <v>0</v>
      </c>
      <c r="BC1241" s="48">
        <v>0</v>
      </c>
      <c r="BM1241" s="48">
        <v>32216.32</v>
      </c>
      <c r="BW1241" s="48">
        <v>84827.38</v>
      </c>
    </row>
    <row r="1242" spans="1:75" x14ac:dyDescent="0.3">
      <c r="A1242" s="45" t="s">
        <v>1453</v>
      </c>
      <c r="B1242" s="45" t="s">
        <v>1025</v>
      </c>
      <c r="C1242" s="45" t="s">
        <v>1215</v>
      </c>
      <c r="D1242" s="45" t="s">
        <v>165</v>
      </c>
      <c r="E1242" s="45" t="s">
        <v>2</v>
      </c>
      <c r="O1242" s="48">
        <v>0</v>
      </c>
      <c r="Y1242" s="48">
        <v>0</v>
      </c>
      <c r="AI1242" s="48">
        <v>0</v>
      </c>
      <c r="AS1242" s="48">
        <v>0</v>
      </c>
      <c r="BC1242" s="48">
        <v>0</v>
      </c>
      <c r="BM1242" s="48">
        <v>0</v>
      </c>
      <c r="BW1242" s="48">
        <v>0</v>
      </c>
    </row>
    <row r="1243" spans="1:75" x14ac:dyDescent="0.3">
      <c r="A1243" s="45" t="s">
        <v>1453</v>
      </c>
      <c r="B1243" s="45" t="s">
        <v>1026</v>
      </c>
      <c r="C1243" s="45" t="s">
        <v>1215</v>
      </c>
      <c r="D1243" s="45" t="s">
        <v>203</v>
      </c>
      <c r="E1243" s="45" t="s">
        <v>2</v>
      </c>
      <c r="O1243" s="48">
        <v>0</v>
      </c>
      <c r="Y1243" s="48">
        <v>0</v>
      </c>
      <c r="AI1243" s="48">
        <v>0</v>
      </c>
      <c r="AS1243" s="48">
        <v>0</v>
      </c>
      <c r="BC1243" s="48">
        <v>0</v>
      </c>
      <c r="BM1243" s="48">
        <v>0</v>
      </c>
      <c r="BW1243" s="48">
        <v>0</v>
      </c>
    </row>
    <row r="1244" spans="1:75" x14ac:dyDescent="0.3">
      <c r="A1244" s="45" t="s">
        <v>1454</v>
      </c>
      <c r="B1244" s="45" t="s">
        <v>3042</v>
      </c>
      <c r="C1244" s="45" t="s">
        <v>145</v>
      </c>
      <c r="D1244" s="45" t="s">
        <v>145</v>
      </c>
      <c r="E1244" s="45" t="s">
        <v>1</v>
      </c>
      <c r="O1244" s="48">
        <v>0</v>
      </c>
      <c r="Y1244" s="48">
        <v>0</v>
      </c>
      <c r="AI1244" s="48">
        <v>0</v>
      </c>
      <c r="AS1244" s="48">
        <v>0</v>
      </c>
      <c r="BC1244" s="48">
        <v>0</v>
      </c>
      <c r="BM1244" s="48">
        <v>0</v>
      </c>
      <c r="BW1244" s="48">
        <v>0</v>
      </c>
    </row>
    <row r="1245" spans="1:75" x14ac:dyDescent="0.3">
      <c r="A1245" s="45" t="s">
        <v>1454</v>
      </c>
      <c r="B1245" s="45" t="s">
        <v>3043</v>
      </c>
      <c r="C1245" s="45" t="s">
        <v>145</v>
      </c>
      <c r="D1245" s="45" t="s">
        <v>145</v>
      </c>
      <c r="E1245" s="45" t="s">
        <v>4</v>
      </c>
      <c r="O1245" s="48">
        <v>0</v>
      </c>
      <c r="Y1245" s="48">
        <v>0</v>
      </c>
      <c r="AI1245" s="48">
        <v>0</v>
      </c>
      <c r="AS1245" s="48">
        <v>0</v>
      </c>
      <c r="BC1245" s="48">
        <v>0</v>
      </c>
      <c r="BM1245" s="48">
        <v>0</v>
      </c>
      <c r="BW1245" s="48">
        <v>0</v>
      </c>
    </row>
    <row r="1246" spans="1:75" x14ac:dyDescent="0.3">
      <c r="A1246" s="45" t="s">
        <v>1454</v>
      </c>
      <c r="B1246" s="45" t="s">
        <v>1027</v>
      </c>
      <c r="C1246" s="45" t="s">
        <v>1216</v>
      </c>
      <c r="D1246" s="45" t="s">
        <v>204</v>
      </c>
      <c r="E1246" s="45" t="s">
        <v>2</v>
      </c>
      <c r="O1246" s="48">
        <v>0</v>
      </c>
      <c r="Y1246" s="48">
        <v>0</v>
      </c>
      <c r="AI1246" s="48">
        <v>0</v>
      </c>
      <c r="AS1246" s="48">
        <v>0</v>
      </c>
      <c r="BC1246" s="48">
        <v>0</v>
      </c>
      <c r="BM1246" s="48">
        <v>0</v>
      </c>
      <c r="BW1246" s="48">
        <v>0</v>
      </c>
    </row>
    <row r="1247" spans="1:75" x14ac:dyDescent="0.3">
      <c r="A1247" s="45" t="s">
        <v>1454</v>
      </c>
      <c r="B1247" s="45" t="s">
        <v>1028</v>
      </c>
      <c r="C1247" s="45" t="s">
        <v>1217</v>
      </c>
      <c r="D1247" s="45" t="s">
        <v>8</v>
      </c>
      <c r="E1247" s="45" t="s">
        <v>2</v>
      </c>
      <c r="O1247" s="48">
        <v>0</v>
      </c>
      <c r="Y1247" s="48">
        <v>0</v>
      </c>
      <c r="AI1247" s="48">
        <v>0</v>
      </c>
      <c r="AS1247" s="48">
        <v>0</v>
      </c>
      <c r="BC1247" s="48">
        <v>0</v>
      </c>
      <c r="BM1247" s="48">
        <v>0</v>
      </c>
      <c r="BW1247" s="48">
        <v>0</v>
      </c>
    </row>
    <row r="1248" spans="1:75" x14ac:dyDescent="0.3">
      <c r="A1248" s="45" t="s">
        <v>1454</v>
      </c>
      <c r="B1248" s="45" t="s">
        <v>2045</v>
      </c>
      <c r="C1248" s="45" t="s">
        <v>2309</v>
      </c>
      <c r="D1248" s="45" t="s">
        <v>285</v>
      </c>
      <c r="E1248" s="45" t="s">
        <v>4</v>
      </c>
      <c r="O1248" s="48">
        <v>0</v>
      </c>
      <c r="Y1248" s="48">
        <v>0</v>
      </c>
      <c r="AI1248" s="48">
        <v>0</v>
      </c>
      <c r="AS1248" s="48">
        <v>0</v>
      </c>
      <c r="BC1248" s="48">
        <v>0</v>
      </c>
      <c r="BM1248" s="48">
        <v>0</v>
      </c>
      <c r="BW1248" s="48">
        <v>0</v>
      </c>
    </row>
    <row r="1249" spans="1:75" x14ac:dyDescent="0.3">
      <c r="A1249" s="45" t="s">
        <v>1454</v>
      </c>
      <c r="B1249" s="45" t="s">
        <v>2046</v>
      </c>
      <c r="C1249" s="45" t="s">
        <v>2309</v>
      </c>
      <c r="D1249" s="45" t="s">
        <v>285</v>
      </c>
      <c r="E1249" s="45" t="s">
        <v>4</v>
      </c>
      <c r="O1249" s="48">
        <v>125913.76</v>
      </c>
      <c r="Y1249" s="48">
        <v>1019625</v>
      </c>
      <c r="AI1249" s="48">
        <v>264869.52</v>
      </c>
      <c r="AS1249" s="48">
        <v>273138.57</v>
      </c>
      <c r="BC1249" s="48">
        <v>57566.52</v>
      </c>
      <c r="BM1249" s="48">
        <v>314690.24</v>
      </c>
      <c r="BW1249" s="48">
        <v>931460</v>
      </c>
    </row>
    <row r="1250" spans="1:75" x14ac:dyDescent="0.3">
      <c r="A1250" s="45" t="s">
        <v>1454</v>
      </c>
      <c r="B1250" s="45" t="s">
        <v>2047</v>
      </c>
      <c r="C1250" s="45" t="s">
        <v>2310</v>
      </c>
      <c r="D1250" s="45" t="s">
        <v>204</v>
      </c>
      <c r="E1250" s="45" t="s">
        <v>4</v>
      </c>
      <c r="O1250" s="48">
        <v>0</v>
      </c>
      <c r="Y1250" s="48">
        <v>0</v>
      </c>
      <c r="AI1250" s="48">
        <v>1364356.83</v>
      </c>
      <c r="AS1250" s="48">
        <v>18268689.010000002</v>
      </c>
      <c r="BC1250" s="48">
        <v>26589079.93</v>
      </c>
      <c r="BM1250" s="48">
        <v>51924488.740000002</v>
      </c>
      <c r="BW1250" s="48">
        <v>68212871.689999998</v>
      </c>
    </row>
    <row r="1251" spans="1:75" x14ac:dyDescent="0.3">
      <c r="A1251" s="45" t="s">
        <v>1454</v>
      </c>
      <c r="B1251" s="45" t="s">
        <v>2048</v>
      </c>
      <c r="C1251" s="45" t="s">
        <v>2310</v>
      </c>
      <c r="D1251" s="45" t="s">
        <v>204</v>
      </c>
      <c r="E1251" s="45" t="s">
        <v>4</v>
      </c>
      <c r="O1251" s="48">
        <v>0</v>
      </c>
      <c r="Y1251" s="48">
        <v>0</v>
      </c>
      <c r="AI1251" s="48">
        <v>0</v>
      </c>
      <c r="AS1251" s="48">
        <v>0</v>
      </c>
      <c r="BC1251" s="48">
        <v>0</v>
      </c>
      <c r="BM1251" s="48">
        <v>0</v>
      </c>
      <c r="BW1251" s="48">
        <v>0</v>
      </c>
    </row>
    <row r="1252" spans="1:75" x14ac:dyDescent="0.3">
      <c r="A1252" s="45" t="s">
        <v>1454</v>
      </c>
      <c r="B1252" s="45" t="s">
        <v>2049</v>
      </c>
      <c r="C1252" s="45" t="s">
        <v>2311</v>
      </c>
      <c r="D1252" s="45" t="s">
        <v>204</v>
      </c>
      <c r="E1252" s="45" t="s">
        <v>4</v>
      </c>
      <c r="O1252" s="48">
        <v>0</v>
      </c>
      <c r="Y1252" s="48">
        <v>0</v>
      </c>
      <c r="AI1252" s="48">
        <v>0</v>
      </c>
      <c r="AS1252" s="48">
        <v>380728.57</v>
      </c>
      <c r="BC1252" s="48">
        <v>1641817.4</v>
      </c>
      <c r="BM1252" s="48">
        <v>1538310.39</v>
      </c>
      <c r="BW1252" s="48">
        <v>1032120.11</v>
      </c>
    </row>
    <row r="1253" spans="1:75" x14ac:dyDescent="0.3">
      <c r="A1253" s="45" t="s">
        <v>1454</v>
      </c>
      <c r="B1253" s="45" t="s">
        <v>2050</v>
      </c>
      <c r="C1253" s="45" t="s">
        <v>2311</v>
      </c>
      <c r="D1253" s="45" t="s">
        <v>204</v>
      </c>
      <c r="E1253" s="45" t="s">
        <v>4</v>
      </c>
      <c r="O1253" s="48">
        <v>0</v>
      </c>
      <c r="Y1253" s="48">
        <v>0</v>
      </c>
      <c r="AI1253" s="48">
        <v>0</v>
      </c>
      <c r="AS1253" s="48">
        <v>0</v>
      </c>
      <c r="BC1253" s="48">
        <v>0</v>
      </c>
      <c r="BM1253" s="48">
        <v>0</v>
      </c>
      <c r="BW1253" s="48">
        <v>0</v>
      </c>
    </row>
    <row r="1254" spans="1:75" x14ac:dyDescent="0.3">
      <c r="A1254" s="45" t="s">
        <v>1454</v>
      </c>
      <c r="B1254" s="45" t="s">
        <v>2051</v>
      </c>
      <c r="C1254" s="45" t="s">
        <v>2312</v>
      </c>
      <c r="D1254" s="45" t="s">
        <v>204</v>
      </c>
      <c r="E1254" s="45" t="s">
        <v>4</v>
      </c>
      <c r="O1254" s="48">
        <v>0</v>
      </c>
      <c r="Y1254" s="48">
        <v>0</v>
      </c>
      <c r="AI1254" s="48">
        <v>0</v>
      </c>
      <c r="AS1254" s="48">
        <v>0</v>
      </c>
      <c r="BC1254" s="48">
        <v>381708.91</v>
      </c>
      <c r="BM1254" s="48">
        <v>27648633.859999999</v>
      </c>
      <c r="BW1254" s="48">
        <v>4430982.24</v>
      </c>
    </row>
    <row r="1255" spans="1:75" x14ac:dyDescent="0.3">
      <c r="A1255" s="45" t="s">
        <v>1454</v>
      </c>
      <c r="B1255" s="45" t="s">
        <v>2052</v>
      </c>
      <c r="C1255" s="45" t="s">
        <v>2313</v>
      </c>
      <c r="D1255" s="45" t="s">
        <v>204</v>
      </c>
      <c r="E1255" s="45" t="s">
        <v>4</v>
      </c>
      <c r="O1255" s="48">
        <v>0</v>
      </c>
      <c r="Y1255" s="48">
        <v>0</v>
      </c>
      <c r="AI1255" s="48">
        <v>0</v>
      </c>
      <c r="AS1255" s="48">
        <v>0</v>
      </c>
      <c r="BC1255" s="48">
        <v>0</v>
      </c>
      <c r="BM1255" s="48">
        <v>0</v>
      </c>
      <c r="BW1255" s="48">
        <v>0</v>
      </c>
    </row>
    <row r="1256" spans="1:75" x14ac:dyDescent="0.3">
      <c r="A1256" s="45" t="s">
        <v>1455</v>
      </c>
      <c r="B1256" s="45" t="s">
        <v>1455</v>
      </c>
      <c r="C1256" s="45" t="s">
        <v>2314</v>
      </c>
      <c r="D1256" s="45" t="s">
        <v>204</v>
      </c>
      <c r="E1256" s="45" t="s">
        <v>4</v>
      </c>
      <c r="O1256" s="48">
        <v>0</v>
      </c>
      <c r="Y1256" s="48">
        <v>0</v>
      </c>
      <c r="AI1256" s="48">
        <v>0</v>
      </c>
      <c r="AS1256" s="48">
        <v>0</v>
      </c>
      <c r="BC1256" s="48">
        <v>0</v>
      </c>
      <c r="BM1256" s="48">
        <v>0</v>
      </c>
      <c r="BW1256" s="48">
        <v>0</v>
      </c>
    </row>
    <row r="1257" spans="1:75" x14ac:dyDescent="0.3">
      <c r="A1257" s="45" t="s">
        <v>1456</v>
      </c>
      <c r="B1257" s="45" t="s">
        <v>1456</v>
      </c>
      <c r="C1257" s="45" t="s">
        <v>2079</v>
      </c>
      <c r="D1257" s="45" t="s">
        <v>145</v>
      </c>
      <c r="E1257" s="45" t="s">
        <v>4</v>
      </c>
      <c r="O1257" s="48">
        <v>0</v>
      </c>
      <c r="Y1257" s="48">
        <v>0</v>
      </c>
      <c r="AI1257" s="48">
        <v>0</v>
      </c>
      <c r="AS1257" s="48">
        <v>0</v>
      </c>
      <c r="BC1257" s="48">
        <v>0</v>
      </c>
      <c r="BM1257" s="48">
        <v>0</v>
      </c>
      <c r="BW1257" s="48">
        <v>0</v>
      </c>
    </row>
    <row r="1258" spans="1:75" x14ac:dyDescent="0.3">
      <c r="A1258" s="45" t="s">
        <v>1456</v>
      </c>
      <c r="B1258" s="45" t="s">
        <v>2053</v>
      </c>
      <c r="C1258" s="45" t="s">
        <v>2315</v>
      </c>
      <c r="D1258" s="45" t="s">
        <v>2316</v>
      </c>
      <c r="E1258" s="45" t="s">
        <v>2</v>
      </c>
      <c r="O1258" s="48">
        <v>0</v>
      </c>
      <c r="Y1258" s="48">
        <v>0</v>
      </c>
      <c r="AI1258" s="48">
        <v>0</v>
      </c>
      <c r="AS1258" s="48">
        <v>0</v>
      </c>
      <c r="BC1258" s="48">
        <v>0</v>
      </c>
      <c r="BM1258" s="48">
        <v>0</v>
      </c>
      <c r="BW1258" s="48">
        <v>92543.73</v>
      </c>
    </row>
    <row r="1259" spans="1:75" x14ac:dyDescent="0.3">
      <c r="A1259" s="45" t="s">
        <v>1457</v>
      </c>
      <c r="B1259" s="45" t="s">
        <v>2054</v>
      </c>
      <c r="C1259" s="45" t="s">
        <v>1218</v>
      </c>
      <c r="D1259" s="45" t="s">
        <v>205</v>
      </c>
      <c r="E1259" s="45" t="s">
        <v>2</v>
      </c>
      <c r="O1259" s="48">
        <v>0</v>
      </c>
      <c r="Y1259" s="48">
        <v>0</v>
      </c>
      <c r="AI1259" s="48">
        <v>0</v>
      </c>
      <c r="AS1259" s="48">
        <v>0</v>
      </c>
      <c r="BC1259" s="48">
        <v>0</v>
      </c>
      <c r="BM1259" s="48">
        <v>0</v>
      </c>
      <c r="BW1259" s="48">
        <v>0</v>
      </c>
    </row>
    <row r="1260" spans="1:75" x14ac:dyDescent="0.3">
      <c r="A1260" s="45" t="s">
        <v>1458</v>
      </c>
      <c r="B1260" s="45" t="s">
        <v>1458</v>
      </c>
      <c r="C1260" s="45" t="s">
        <v>2079</v>
      </c>
      <c r="D1260" s="45" t="s">
        <v>145</v>
      </c>
      <c r="E1260" s="45" t="s">
        <v>4</v>
      </c>
      <c r="O1260" s="48">
        <v>0</v>
      </c>
      <c r="Y1260" s="48">
        <v>0</v>
      </c>
      <c r="AI1260" s="48">
        <v>0</v>
      </c>
      <c r="AS1260" s="48">
        <v>0</v>
      </c>
      <c r="BC1260" s="48">
        <v>0</v>
      </c>
      <c r="BM1260" s="48">
        <v>0</v>
      </c>
      <c r="BW1260" s="48">
        <v>0</v>
      </c>
    </row>
    <row r="1261" spans="1:75" x14ac:dyDescent="0.3">
      <c r="A1261" s="45" t="s">
        <v>1458</v>
      </c>
      <c r="B1261" s="45" t="s">
        <v>2055</v>
      </c>
      <c r="C1261" s="45" t="s">
        <v>2317</v>
      </c>
      <c r="D1261" s="45" t="s">
        <v>393</v>
      </c>
      <c r="E1261" s="45" t="s">
        <v>2</v>
      </c>
      <c r="O1261" s="48">
        <v>0</v>
      </c>
      <c r="Y1261" s="48">
        <v>0</v>
      </c>
      <c r="AI1261" s="48">
        <v>0</v>
      </c>
      <c r="AS1261" s="48">
        <v>0</v>
      </c>
      <c r="BC1261" s="48">
        <v>0</v>
      </c>
      <c r="BM1261" s="48">
        <v>0</v>
      </c>
      <c r="BW1261" s="48">
        <v>0</v>
      </c>
    </row>
    <row r="1262" spans="1:75" x14ac:dyDescent="0.3">
      <c r="A1262" s="45" t="s">
        <v>1458</v>
      </c>
      <c r="B1262" s="45" t="s">
        <v>2056</v>
      </c>
      <c r="C1262" s="45" t="s">
        <v>2318</v>
      </c>
      <c r="D1262" s="45" t="s">
        <v>2319</v>
      </c>
      <c r="E1262" s="45" t="s">
        <v>4</v>
      </c>
      <c r="O1262" s="48">
        <v>0</v>
      </c>
      <c r="Y1262" s="48">
        <v>0</v>
      </c>
      <c r="AI1262" s="48">
        <v>0</v>
      </c>
      <c r="AS1262" s="48">
        <v>0</v>
      </c>
      <c r="BC1262" s="48">
        <v>0</v>
      </c>
      <c r="BM1262" s="48">
        <v>0</v>
      </c>
      <c r="BW1262" s="48">
        <v>145209.1</v>
      </c>
    </row>
    <row r="1263" spans="1:75" x14ac:dyDescent="0.3">
      <c r="A1263" s="45" t="s">
        <v>1458</v>
      </c>
      <c r="B1263" s="45" t="s">
        <v>2057</v>
      </c>
      <c r="C1263" s="45" t="s">
        <v>2320</v>
      </c>
      <c r="D1263" s="45" t="s">
        <v>2319</v>
      </c>
      <c r="E1263" s="45" t="s">
        <v>4</v>
      </c>
      <c r="O1263" s="48">
        <v>0</v>
      </c>
      <c r="Y1263" s="48">
        <v>0</v>
      </c>
      <c r="AI1263" s="48">
        <v>0</v>
      </c>
      <c r="AS1263" s="48">
        <v>0</v>
      </c>
      <c r="BC1263" s="48">
        <v>0</v>
      </c>
      <c r="BM1263" s="48">
        <v>91832.320000000007</v>
      </c>
      <c r="BW1263" s="48">
        <v>134731.07999999999</v>
      </c>
    </row>
    <row r="1264" spans="1:75" x14ac:dyDescent="0.3">
      <c r="A1264" s="45" t="s">
        <v>1458</v>
      </c>
      <c r="B1264" s="45" t="s">
        <v>1458</v>
      </c>
      <c r="C1264" s="45" t="s">
        <v>2321</v>
      </c>
      <c r="D1264" s="45" t="s">
        <v>393</v>
      </c>
      <c r="E1264" s="45" t="s">
        <v>4</v>
      </c>
      <c r="O1264" s="48">
        <v>0</v>
      </c>
      <c r="Y1264" s="48">
        <v>0</v>
      </c>
      <c r="AI1264" s="48">
        <v>0</v>
      </c>
      <c r="AS1264" s="48">
        <v>0</v>
      </c>
      <c r="BC1264" s="48">
        <v>0</v>
      </c>
      <c r="BM1264" s="48">
        <v>0</v>
      </c>
      <c r="BW1264" s="48">
        <v>205377.34</v>
      </c>
    </row>
    <row r="1265" spans="1:75" x14ac:dyDescent="0.3">
      <c r="A1265" s="45" t="s">
        <v>1459</v>
      </c>
      <c r="B1265" s="45" t="s">
        <v>2058</v>
      </c>
      <c r="C1265" s="45" t="s">
        <v>2416</v>
      </c>
      <c r="D1265" s="45" t="s">
        <v>395</v>
      </c>
      <c r="E1265" s="45" t="s">
        <v>1</v>
      </c>
      <c r="O1265" s="48">
        <v>0</v>
      </c>
      <c r="Y1265" s="48">
        <v>0</v>
      </c>
      <c r="AI1265" s="48">
        <v>239763.82</v>
      </c>
      <c r="AS1265" s="48">
        <v>1118234.1000000001</v>
      </c>
      <c r="BC1265" s="48">
        <v>5272247.9800000004</v>
      </c>
      <c r="BM1265" s="48">
        <v>6001455.2400000002</v>
      </c>
      <c r="BW1265" s="48">
        <v>5659509.46</v>
      </c>
    </row>
    <row r="1266" spans="1:75" x14ac:dyDescent="0.3">
      <c r="A1266" s="45" t="s">
        <v>1459</v>
      </c>
      <c r="B1266" s="45" t="s">
        <v>2058</v>
      </c>
      <c r="C1266" s="45" t="s">
        <v>2416</v>
      </c>
      <c r="D1266" s="45" t="s">
        <v>396</v>
      </c>
      <c r="E1266" s="45" t="s">
        <v>1</v>
      </c>
      <c r="O1266" s="48">
        <v>0</v>
      </c>
      <c r="Y1266" s="48">
        <v>0</v>
      </c>
      <c r="AI1266" s="48">
        <v>128065.5</v>
      </c>
      <c r="AS1266" s="48">
        <v>1835606.04</v>
      </c>
      <c r="BC1266" s="48">
        <v>2071414.63</v>
      </c>
      <c r="BM1266" s="48">
        <v>3814823.5</v>
      </c>
      <c r="BW1266" s="48">
        <v>6143233.3499999996</v>
      </c>
    </row>
    <row r="1267" spans="1:75" x14ac:dyDescent="0.3">
      <c r="A1267" s="45" t="s">
        <v>1459</v>
      </c>
      <c r="B1267" s="45" t="s">
        <v>2059</v>
      </c>
      <c r="C1267" s="45" t="s">
        <v>2417</v>
      </c>
      <c r="D1267" s="45" t="s">
        <v>394</v>
      </c>
      <c r="E1267" s="45" t="s">
        <v>1</v>
      </c>
      <c r="O1267" s="48">
        <v>0</v>
      </c>
      <c r="Y1267" s="48">
        <v>0</v>
      </c>
      <c r="AI1267" s="48">
        <v>0</v>
      </c>
      <c r="AS1267" s="48">
        <v>0</v>
      </c>
      <c r="BC1267" s="48">
        <v>0</v>
      </c>
      <c r="BM1267" s="48">
        <v>1834926.17</v>
      </c>
      <c r="BW1267" s="48">
        <v>1651572.47</v>
      </c>
    </row>
    <row r="1268" spans="1:75" x14ac:dyDescent="0.3">
      <c r="A1268" s="45" t="s">
        <v>1459</v>
      </c>
      <c r="B1268" s="45" t="s">
        <v>3044</v>
      </c>
      <c r="C1268" s="45" t="s">
        <v>3107</v>
      </c>
      <c r="D1268" s="45" t="s">
        <v>343</v>
      </c>
      <c r="E1268" s="45" t="s">
        <v>4</v>
      </c>
      <c r="O1268" s="48">
        <v>0</v>
      </c>
      <c r="Y1268" s="48">
        <v>0</v>
      </c>
      <c r="AI1268" s="48">
        <v>84259.520000000004</v>
      </c>
      <c r="AS1268" s="48">
        <v>741.12</v>
      </c>
      <c r="BC1268" s="48">
        <v>0</v>
      </c>
      <c r="BM1268" s="48">
        <v>0</v>
      </c>
      <c r="BW1268" s="48">
        <v>0</v>
      </c>
    </row>
    <row r="1269" spans="1:75" x14ac:dyDescent="0.3">
      <c r="A1269" s="45" t="s">
        <v>1459</v>
      </c>
      <c r="B1269" s="45" t="s">
        <v>2060</v>
      </c>
      <c r="C1269" s="45" t="s">
        <v>2322</v>
      </c>
      <c r="D1269" s="45" t="s">
        <v>394</v>
      </c>
      <c r="E1269" s="45" t="s">
        <v>4</v>
      </c>
      <c r="O1269" s="48">
        <v>0</v>
      </c>
      <c r="Y1269" s="48">
        <v>0</v>
      </c>
      <c r="AI1269" s="48">
        <v>0</v>
      </c>
      <c r="AS1269" s="48">
        <v>0</v>
      </c>
      <c r="BC1269" s="48">
        <v>0</v>
      </c>
      <c r="BM1269" s="48">
        <v>0</v>
      </c>
      <c r="BW1269" s="48">
        <v>0</v>
      </c>
    </row>
    <row r="1270" spans="1:75" x14ac:dyDescent="0.3">
      <c r="A1270" s="45" t="s">
        <v>674</v>
      </c>
      <c r="B1270" s="45" t="s">
        <v>1033</v>
      </c>
      <c r="C1270" s="45" t="s">
        <v>1221</v>
      </c>
      <c r="D1270" s="45" t="s">
        <v>207</v>
      </c>
      <c r="E1270" s="45" t="s">
        <v>2</v>
      </c>
      <c r="O1270" s="48">
        <v>-319</v>
      </c>
      <c r="Y1270" s="48">
        <v>0</v>
      </c>
      <c r="AI1270" s="48">
        <v>0</v>
      </c>
      <c r="AS1270" s="48">
        <v>0</v>
      </c>
      <c r="BC1270" s="48">
        <v>0</v>
      </c>
      <c r="BM1270" s="48">
        <v>0</v>
      </c>
      <c r="BW1270" s="48">
        <v>0</v>
      </c>
    </row>
    <row r="1271" spans="1:75" x14ac:dyDescent="0.3">
      <c r="A1271" s="45" t="s">
        <v>674</v>
      </c>
      <c r="B1271" s="45" t="s">
        <v>2061</v>
      </c>
      <c r="C1271" s="45" t="s">
        <v>2323</v>
      </c>
      <c r="D1271" s="45" t="s">
        <v>207</v>
      </c>
      <c r="E1271" s="45" t="s">
        <v>3</v>
      </c>
      <c r="O1271" s="48">
        <v>5987382.0300000003</v>
      </c>
      <c r="Y1271" s="48">
        <v>0</v>
      </c>
      <c r="AI1271" s="48">
        <v>0</v>
      </c>
      <c r="AS1271" s="48">
        <v>0</v>
      </c>
      <c r="BC1271" s="48">
        <v>0</v>
      </c>
      <c r="BM1271" s="48">
        <v>0</v>
      </c>
      <c r="BW1271" s="48">
        <v>0</v>
      </c>
    </row>
    <row r="1272" spans="1:75" x14ac:dyDescent="0.3">
      <c r="A1272" s="45" t="s">
        <v>674</v>
      </c>
      <c r="B1272" s="45" t="s">
        <v>2062</v>
      </c>
      <c r="C1272" s="45" t="s">
        <v>1220</v>
      </c>
      <c r="D1272" s="45" t="s">
        <v>207</v>
      </c>
      <c r="E1272" s="45" t="s">
        <v>2</v>
      </c>
      <c r="O1272" s="48">
        <v>19633590.170000002</v>
      </c>
      <c r="Y1272" s="48">
        <v>32397984.129999999</v>
      </c>
      <c r="AI1272" s="48">
        <v>3387087.06</v>
      </c>
      <c r="AS1272" s="48">
        <v>943007.27</v>
      </c>
      <c r="BC1272" s="48">
        <v>638288.68000000005</v>
      </c>
      <c r="BM1272" s="48">
        <v>141047.54</v>
      </c>
      <c r="BW1272" s="48">
        <v>253632.21</v>
      </c>
    </row>
    <row r="1273" spans="1:75" x14ac:dyDescent="0.3">
      <c r="A1273" s="45" t="s">
        <v>674</v>
      </c>
      <c r="B1273" s="45" t="s">
        <v>2063</v>
      </c>
      <c r="C1273" s="45" t="s">
        <v>1220</v>
      </c>
      <c r="D1273" s="45" t="s">
        <v>208</v>
      </c>
      <c r="E1273" s="45" t="s">
        <v>2</v>
      </c>
      <c r="O1273" s="48">
        <v>5175150.16</v>
      </c>
      <c r="Y1273" s="48">
        <v>11553.33</v>
      </c>
      <c r="AI1273" s="48">
        <v>164753.13</v>
      </c>
      <c r="AS1273" s="48">
        <v>0</v>
      </c>
      <c r="BC1273" s="48">
        <v>0</v>
      </c>
      <c r="BM1273" s="48">
        <v>0</v>
      </c>
      <c r="BW1273" s="48">
        <v>0</v>
      </c>
    </row>
    <row r="1274" spans="1:75" x14ac:dyDescent="0.3">
      <c r="A1274" s="45" t="s">
        <v>674</v>
      </c>
      <c r="B1274" s="45" t="s">
        <v>2064</v>
      </c>
      <c r="C1274" s="45" t="s">
        <v>2324</v>
      </c>
      <c r="D1274" s="45" t="s">
        <v>207</v>
      </c>
      <c r="E1274" s="45" t="s">
        <v>4</v>
      </c>
      <c r="O1274" s="48">
        <v>0</v>
      </c>
      <c r="Y1274" s="48">
        <v>1542807.38</v>
      </c>
      <c r="AI1274" s="48">
        <v>0</v>
      </c>
      <c r="AS1274" s="48">
        <v>0</v>
      </c>
      <c r="BC1274" s="48">
        <v>0</v>
      </c>
      <c r="BM1274" s="48">
        <v>0</v>
      </c>
      <c r="BW1274" s="48">
        <v>0</v>
      </c>
    </row>
    <row r="1275" spans="1:75" x14ac:dyDescent="0.3">
      <c r="A1275" s="45" t="s">
        <v>1460</v>
      </c>
      <c r="B1275" s="45" t="s">
        <v>2065</v>
      </c>
      <c r="C1275" s="45" t="s">
        <v>2325</v>
      </c>
      <c r="D1275" s="45" t="s">
        <v>304</v>
      </c>
      <c r="E1275" s="45" t="s">
        <v>4</v>
      </c>
      <c r="O1275" s="48">
        <v>0</v>
      </c>
      <c r="Y1275" s="48">
        <v>0</v>
      </c>
      <c r="AI1275" s="48">
        <v>602915.03</v>
      </c>
      <c r="AS1275" s="48">
        <v>4932631.72</v>
      </c>
      <c r="BC1275" s="48">
        <v>24240807.98</v>
      </c>
      <c r="BM1275" s="48">
        <v>19937506.27</v>
      </c>
      <c r="BW1275" s="48">
        <v>21030802.289999999</v>
      </c>
    </row>
    <row r="1276" spans="1:75" x14ac:dyDescent="0.3">
      <c r="A1276" s="45" t="s">
        <v>1460</v>
      </c>
      <c r="B1276" s="45" t="s">
        <v>2066</v>
      </c>
      <c r="C1276" s="45" t="s">
        <v>2326</v>
      </c>
      <c r="D1276" s="45" t="s">
        <v>304</v>
      </c>
      <c r="E1276" s="45" t="s">
        <v>4</v>
      </c>
      <c r="O1276" s="48">
        <v>0</v>
      </c>
      <c r="Y1276" s="48">
        <v>0</v>
      </c>
      <c r="AI1276" s="48">
        <v>0</v>
      </c>
      <c r="AS1276" s="48">
        <v>0</v>
      </c>
      <c r="BC1276" s="48">
        <v>0</v>
      </c>
      <c r="BM1276" s="48">
        <v>1978624.4</v>
      </c>
      <c r="BW1276" s="48">
        <v>7453288.3899999997</v>
      </c>
    </row>
    <row r="1277" spans="1:75" x14ac:dyDescent="0.3">
      <c r="A1277" s="45" t="s">
        <v>675</v>
      </c>
      <c r="B1277" s="45" t="s">
        <v>2067</v>
      </c>
      <c r="C1277" s="45" t="s">
        <v>1222</v>
      </c>
      <c r="D1277" s="45" t="s">
        <v>209</v>
      </c>
      <c r="E1277" s="45" t="s">
        <v>2</v>
      </c>
      <c r="O1277" s="48">
        <v>16241.5</v>
      </c>
      <c r="Y1277" s="48">
        <v>0</v>
      </c>
      <c r="AI1277" s="48">
        <v>4734.1899999999996</v>
      </c>
      <c r="AS1277" s="48">
        <v>9013.0400000000009</v>
      </c>
      <c r="BC1277" s="48">
        <v>0</v>
      </c>
      <c r="BM1277" s="48">
        <v>0</v>
      </c>
      <c r="BW1277" s="48">
        <v>0</v>
      </c>
    </row>
    <row r="1278" spans="1:75" x14ac:dyDescent="0.3">
      <c r="A1278" s="45" t="s">
        <v>676</v>
      </c>
      <c r="B1278" s="45" t="s">
        <v>1035</v>
      </c>
      <c r="C1278" s="45" t="s">
        <v>1223</v>
      </c>
      <c r="D1278" s="45" t="s">
        <v>210</v>
      </c>
      <c r="E1278" s="45" t="s">
        <v>2</v>
      </c>
      <c r="O1278" s="48">
        <v>0</v>
      </c>
      <c r="Y1278" s="48">
        <v>0</v>
      </c>
      <c r="AI1278" s="48">
        <v>0</v>
      </c>
      <c r="AS1278" s="48">
        <v>0</v>
      </c>
      <c r="BC1278" s="48">
        <v>0</v>
      </c>
      <c r="BM1278" s="48">
        <v>0</v>
      </c>
      <c r="BW1278" s="48">
        <v>0</v>
      </c>
    </row>
    <row r="1279" spans="1:75" x14ac:dyDescent="0.3">
      <c r="A1279" s="45" t="s">
        <v>1461</v>
      </c>
      <c r="B1279" s="45" t="s">
        <v>2068</v>
      </c>
      <c r="C1279" s="45" t="s">
        <v>2079</v>
      </c>
      <c r="D1279" s="45" t="s">
        <v>145</v>
      </c>
      <c r="E1279" s="45" t="s">
        <v>4</v>
      </c>
      <c r="O1279" s="48">
        <v>0</v>
      </c>
      <c r="Y1279" s="48">
        <v>0</v>
      </c>
      <c r="AI1279" s="48">
        <v>0</v>
      </c>
      <c r="AS1279" s="48">
        <v>0</v>
      </c>
      <c r="BC1279" s="48">
        <v>0</v>
      </c>
      <c r="BM1279" s="48">
        <v>0</v>
      </c>
      <c r="BW1279" s="48">
        <v>0</v>
      </c>
    </row>
    <row r="1280" spans="1:75" x14ac:dyDescent="0.3">
      <c r="A1280" s="45" t="s">
        <v>1461</v>
      </c>
      <c r="B1280" s="45" t="s">
        <v>2069</v>
      </c>
      <c r="C1280" s="45" t="s">
        <v>2079</v>
      </c>
      <c r="D1280" s="45" t="s">
        <v>145</v>
      </c>
      <c r="E1280" s="45" t="s">
        <v>4</v>
      </c>
      <c r="O1280" s="48">
        <v>0</v>
      </c>
      <c r="Y1280" s="48">
        <v>0</v>
      </c>
      <c r="AI1280" s="48">
        <v>0</v>
      </c>
      <c r="AS1280" s="48">
        <v>0</v>
      </c>
      <c r="BC1280" s="48">
        <v>0</v>
      </c>
      <c r="BM1280" s="48">
        <v>0</v>
      </c>
      <c r="BW1280" s="48">
        <v>0</v>
      </c>
    </row>
    <row r="1281" spans="1:75" x14ac:dyDescent="0.3">
      <c r="A1281" s="45" t="s">
        <v>1461</v>
      </c>
      <c r="B1281" s="45" t="s">
        <v>2070</v>
      </c>
      <c r="C1281" s="45" t="s">
        <v>2079</v>
      </c>
      <c r="D1281" s="45" t="s">
        <v>145</v>
      </c>
      <c r="E1281" s="45" t="s">
        <v>4</v>
      </c>
      <c r="O1281" s="48">
        <v>0</v>
      </c>
      <c r="Y1281" s="48">
        <v>0</v>
      </c>
      <c r="AI1281" s="48">
        <v>0</v>
      </c>
      <c r="AS1281" s="48">
        <v>0</v>
      </c>
      <c r="BC1281" s="48">
        <v>0</v>
      </c>
      <c r="BM1281" s="48">
        <v>0</v>
      </c>
      <c r="BW1281" s="48">
        <v>0</v>
      </c>
    </row>
    <row r="1282" spans="1:75" x14ac:dyDescent="0.3">
      <c r="A1282" s="45" t="s">
        <v>1461</v>
      </c>
      <c r="B1282" s="45" t="s">
        <v>3045</v>
      </c>
      <c r="C1282" s="45" t="s">
        <v>3108</v>
      </c>
      <c r="D1282" s="45" t="s">
        <v>3109</v>
      </c>
      <c r="E1282" s="45" t="s">
        <v>2</v>
      </c>
      <c r="O1282" s="48">
        <v>-20290.97</v>
      </c>
      <c r="Y1282" s="48">
        <v>0</v>
      </c>
      <c r="AI1282" s="48">
        <v>0</v>
      </c>
      <c r="AS1282" s="48">
        <v>0</v>
      </c>
      <c r="BC1282" s="48">
        <v>0</v>
      </c>
      <c r="BM1282" s="48">
        <v>0</v>
      </c>
      <c r="BW1282" s="48">
        <v>0</v>
      </c>
    </row>
    <row r="1283" spans="1:75" x14ac:dyDescent="0.3">
      <c r="A1283" s="45" t="s">
        <v>1461</v>
      </c>
      <c r="B1283" s="45" t="s">
        <v>2071</v>
      </c>
      <c r="C1283" s="45" t="s">
        <v>2327</v>
      </c>
      <c r="D1283" s="45" t="s">
        <v>2328</v>
      </c>
      <c r="E1283" s="45" t="s">
        <v>3</v>
      </c>
      <c r="O1283" s="48">
        <v>0</v>
      </c>
      <c r="Y1283" s="48">
        <v>0</v>
      </c>
      <c r="AI1283" s="48">
        <v>0</v>
      </c>
      <c r="AS1283" s="48">
        <v>0</v>
      </c>
      <c r="BC1283" s="48">
        <v>0</v>
      </c>
      <c r="BM1283" s="48">
        <v>0</v>
      </c>
      <c r="BW1283" s="48">
        <v>95398.5</v>
      </c>
    </row>
    <row r="1284" spans="1:75" x14ac:dyDescent="0.3">
      <c r="A1284" s="45" t="s">
        <v>1461</v>
      </c>
      <c r="B1284" s="45" t="s">
        <v>1030</v>
      </c>
      <c r="C1284" s="45" t="s">
        <v>1219</v>
      </c>
      <c r="D1284" s="45" t="s">
        <v>206</v>
      </c>
      <c r="E1284" s="45" t="s">
        <v>4</v>
      </c>
      <c r="O1284" s="48">
        <v>4577698.47</v>
      </c>
      <c r="Y1284" s="48">
        <v>4421867.28</v>
      </c>
      <c r="AI1284" s="48">
        <v>2689075.18</v>
      </c>
      <c r="AS1284" s="48">
        <v>2281918.5699999998</v>
      </c>
      <c r="BC1284" s="48">
        <v>2946043.9</v>
      </c>
      <c r="BM1284" s="48">
        <v>1662136.39</v>
      </c>
      <c r="BW1284" s="48">
        <v>208639.58</v>
      </c>
    </row>
    <row r="1285" spans="1:75" x14ac:dyDescent="0.3">
      <c r="A1285" s="45" t="s">
        <v>1461</v>
      </c>
      <c r="B1285" s="45" t="s">
        <v>3046</v>
      </c>
      <c r="C1285" s="45" t="s">
        <v>1219</v>
      </c>
      <c r="D1285" s="45" t="s">
        <v>2328</v>
      </c>
      <c r="E1285" s="45" t="s">
        <v>4</v>
      </c>
      <c r="O1285" s="48">
        <v>0</v>
      </c>
      <c r="Y1285" s="48">
        <v>0</v>
      </c>
      <c r="AI1285" s="48">
        <v>0</v>
      </c>
      <c r="AS1285" s="48">
        <v>0</v>
      </c>
      <c r="BC1285" s="48">
        <v>0</v>
      </c>
      <c r="BM1285" s="48">
        <v>876499.97</v>
      </c>
      <c r="BW1285" s="48">
        <v>900446.83</v>
      </c>
    </row>
    <row r="1286" spans="1:75" x14ac:dyDescent="0.3">
      <c r="A1286" s="45" t="s">
        <v>1461</v>
      </c>
      <c r="B1286" s="45" t="s">
        <v>2701</v>
      </c>
      <c r="C1286" s="45" t="s">
        <v>2236</v>
      </c>
      <c r="D1286" s="45" t="s">
        <v>305</v>
      </c>
      <c r="E1286" s="45" t="s">
        <v>4</v>
      </c>
      <c r="O1286" s="48">
        <v>0</v>
      </c>
      <c r="Y1286" s="48">
        <v>0</v>
      </c>
      <c r="AI1286" s="48">
        <v>0</v>
      </c>
      <c r="AS1286" s="48">
        <v>0</v>
      </c>
      <c r="BC1286" s="48">
        <v>0</v>
      </c>
      <c r="BM1286" s="48">
        <v>0</v>
      </c>
      <c r="BW1286" s="48">
        <v>0</v>
      </c>
    </row>
    <row r="1287" spans="1:75" x14ac:dyDescent="0.3">
      <c r="A1287" s="45" t="s">
        <v>1461</v>
      </c>
      <c r="B1287" s="45" t="s">
        <v>2072</v>
      </c>
      <c r="C1287" s="45" t="s">
        <v>2329</v>
      </c>
      <c r="D1287" s="45" t="s">
        <v>206</v>
      </c>
      <c r="E1287" s="45" t="s">
        <v>4</v>
      </c>
      <c r="O1287" s="48">
        <v>0</v>
      </c>
      <c r="Y1287" s="48">
        <v>0</v>
      </c>
      <c r="AI1287" s="48">
        <v>0</v>
      </c>
      <c r="AS1287" s="48">
        <v>0</v>
      </c>
      <c r="BC1287" s="48">
        <v>0</v>
      </c>
      <c r="BM1287" s="48">
        <v>0</v>
      </c>
      <c r="BW1287" s="48">
        <v>4697831.2</v>
      </c>
    </row>
    <row r="1288" spans="1:75" x14ac:dyDescent="0.3">
      <c r="A1288" s="45" t="s">
        <v>1461</v>
      </c>
      <c r="B1288" s="45" t="s">
        <v>2068</v>
      </c>
      <c r="C1288" s="45" t="s">
        <v>2330</v>
      </c>
      <c r="D1288" s="45" t="s">
        <v>206</v>
      </c>
      <c r="E1288" s="45" t="s">
        <v>4</v>
      </c>
      <c r="O1288" s="48">
        <v>0</v>
      </c>
      <c r="Y1288" s="48">
        <v>0</v>
      </c>
      <c r="AI1288" s="48">
        <v>0</v>
      </c>
      <c r="AS1288" s="48">
        <v>0</v>
      </c>
      <c r="BC1288" s="48">
        <v>0</v>
      </c>
      <c r="BM1288" s="48">
        <v>0</v>
      </c>
      <c r="BW1288" s="48">
        <v>531027.18000000005</v>
      </c>
    </row>
    <row r="1289" spans="1:75" x14ac:dyDescent="0.3">
      <c r="A1289" s="45" t="s">
        <v>1461</v>
      </c>
      <c r="B1289" s="45" t="s">
        <v>2073</v>
      </c>
      <c r="C1289" s="45" t="s">
        <v>2331</v>
      </c>
      <c r="D1289" s="45" t="s">
        <v>206</v>
      </c>
      <c r="E1289" s="45" t="s">
        <v>4</v>
      </c>
      <c r="O1289" s="48">
        <v>0</v>
      </c>
      <c r="Y1289" s="48">
        <v>0</v>
      </c>
      <c r="AI1289" s="48">
        <v>0</v>
      </c>
      <c r="AS1289" s="48">
        <v>0</v>
      </c>
      <c r="BC1289" s="48">
        <v>0</v>
      </c>
      <c r="BM1289" s="48">
        <v>0</v>
      </c>
      <c r="BW1289" s="48">
        <v>0</v>
      </c>
    </row>
    <row r="1290" spans="1:75" x14ac:dyDescent="0.3">
      <c r="A1290" s="45" t="s">
        <v>1461</v>
      </c>
      <c r="B1290" s="45" t="s">
        <v>2074</v>
      </c>
      <c r="C1290" s="45" t="s">
        <v>2332</v>
      </c>
      <c r="D1290" s="45" t="s">
        <v>206</v>
      </c>
      <c r="E1290" s="45" t="s">
        <v>4</v>
      </c>
      <c r="O1290" s="48">
        <v>0</v>
      </c>
      <c r="Y1290" s="48">
        <v>0</v>
      </c>
      <c r="AI1290" s="48">
        <v>0</v>
      </c>
      <c r="AS1290" s="48">
        <v>0</v>
      </c>
      <c r="BC1290" s="48">
        <v>0</v>
      </c>
      <c r="BM1290" s="48">
        <v>0</v>
      </c>
      <c r="BW1290" s="48">
        <v>0</v>
      </c>
    </row>
    <row r="1291" spans="1:75" x14ac:dyDescent="0.3">
      <c r="A1291" s="45" t="s">
        <v>1462</v>
      </c>
      <c r="B1291" s="45" t="s">
        <v>1462</v>
      </c>
      <c r="C1291" s="45" t="s">
        <v>2079</v>
      </c>
      <c r="D1291" s="45" t="s">
        <v>145</v>
      </c>
      <c r="E1291" s="45" t="s">
        <v>4</v>
      </c>
      <c r="O1291" s="48">
        <v>0</v>
      </c>
      <c r="Y1291" s="48">
        <v>0</v>
      </c>
      <c r="AI1291" s="48">
        <v>0</v>
      </c>
      <c r="AS1291" s="48">
        <v>0</v>
      </c>
      <c r="BC1291" s="48">
        <v>0</v>
      </c>
      <c r="BM1291" s="48">
        <v>0</v>
      </c>
      <c r="BW1291" s="48">
        <v>0</v>
      </c>
    </row>
    <row r="1292" spans="1:75" x14ac:dyDescent="0.3">
      <c r="A1292" s="45" t="s">
        <v>1462</v>
      </c>
      <c r="B1292" s="45" t="s">
        <v>2075</v>
      </c>
      <c r="C1292" s="45" t="s">
        <v>2333</v>
      </c>
      <c r="D1292" s="45" t="s">
        <v>2334</v>
      </c>
      <c r="E1292" s="45" t="s">
        <v>4</v>
      </c>
      <c r="O1292" s="48">
        <v>0</v>
      </c>
      <c r="Y1292" s="48">
        <v>0</v>
      </c>
      <c r="AI1292" s="48">
        <v>0</v>
      </c>
      <c r="AS1292" s="48">
        <v>0</v>
      </c>
      <c r="BC1292" s="48">
        <v>0</v>
      </c>
      <c r="BM1292" s="48">
        <v>0</v>
      </c>
      <c r="BW1292" s="48">
        <v>88791.63</v>
      </c>
    </row>
    <row r="1293" spans="1:75" x14ac:dyDescent="0.3">
      <c r="A1293" s="45" t="s">
        <v>1462</v>
      </c>
      <c r="B1293" s="45" t="s">
        <v>2076</v>
      </c>
      <c r="C1293" s="45" t="s">
        <v>2335</v>
      </c>
      <c r="D1293" s="45" t="s">
        <v>65</v>
      </c>
      <c r="E1293" s="45" t="s">
        <v>4</v>
      </c>
      <c r="O1293" s="48">
        <v>0</v>
      </c>
      <c r="Y1293" s="48">
        <v>0</v>
      </c>
      <c r="AI1293" s="48">
        <v>0</v>
      </c>
      <c r="AS1293" s="48">
        <v>0</v>
      </c>
      <c r="BC1293" s="48">
        <v>0</v>
      </c>
      <c r="BM1293" s="48">
        <v>0</v>
      </c>
      <c r="BW1293" s="48">
        <v>283785.39</v>
      </c>
    </row>
    <row r="1294" spans="1:75" x14ac:dyDescent="0.3">
      <c r="A1294" s="45" t="s">
        <v>1462</v>
      </c>
      <c r="B1294" s="45" t="s">
        <v>2077</v>
      </c>
      <c r="C1294" s="45" t="s">
        <v>2336</v>
      </c>
      <c r="D1294" s="45" t="s">
        <v>65</v>
      </c>
      <c r="E1294" s="45" t="s">
        <v>4</v>
      </c>
      <c r="O1294" s="48">
        <v>0</v>
      </c>
      <c r="Y1294" s="48">
        <v>0</v>
      </c>
      <c r="AI1294" s="48">
        <v>0</v>
      </c>
      <c r="AS1294" s="48">
        <v>0</v>
      </c>
      <c r="BC1294" s="48">
        <v>0</v>
      </c>
      <c r="BM1294" s="48">
        <v>31147.23</v>
      </c>
      <c r="BW1294" s="48">
        <v>-5900</v>
      </c>
    </row>
    <row r="1295" spans="1:75" x14ac:dyDescent="0.3">
      <c r="A1295" s="45" t="s">
        <v>677</v>
      </c>
      <c r="B1295" s="45" t="s">
        <v>1036</v>
      </c>
      <c r="C1295" s="45" t="s">
        <v>1224</v>
      </c>
      <c r="D1295" s="45" t="s">
        <v>211</v>
      </c>
      <c r="E1295" s="45" t="s">
        <v>2</v>
      </c>
      <c r="O1295" s="48">
        <v>0</v>
      </c>
      <c r="Y1295" s="48">
        <v>0</v>
      </c>
      <c r="AI1295" s="48">
        <v>0</v>
      </c>
      <c r="AS1295" s="48">
        <v>0</v>
      </c>
      <c r="BC1295" s="48">
        <v>0</v>
      </c>
      <c r="BM1295" s="48">
        <v>0</v>
      </c>
      <c r="BW1295" s="48">
        <v>0</v>
      </c>
    </row>
    <row r="1296" spans="1:75" x14ac:dyDescent="0.3">
      <c r="A1296" s="45" t="s">
        <v>2443</v>
      </c>
      <c r="B1296" s="45" t="s">
        <v>2471</v>
      </c>
      <c r="C1296" s="45" t="s">
        <v>2474</v>
      </c>
      <c r="D1296" s="45" t="s">
        <v>212</v>
      </c>
      <c r="E1296" s="45" t="s">
        <v>2</v>
      </c>
      <c r="O1296" s="48">
        <v>0</v>
      </c>
      <c r="Y1296" s="48">
        <v>0</v>
      </c>
      <c r="AI1296" s="48">
        <v>0</v>
      </c>
      <c r="AS1296" s="48">
        <v>0</v>
      </c>
      <c r="BC1296" s="48">
        <v>0</v>
      </c>
      <c r="BM1296" s="48">
        <v>0</v>
      </c>
      <c r="BW1296" s="48">
        <v>0</v>
      </c>
    </row>
    <row r="1297" spans="1:75" x14ac:dyDescent="0.3">
      <c r="A1297" s="45" t="s">
        <v>1463</v>
      </c>
      <c r="B1297" s="45" t="s">
        <v>1037</v>
      </c>
      <c r="C1297" s="45" t="s">
        <v>1073</v>
      </c>
      <c r="D1297" s="45" t="s">
        <v>212</v>
      </c>
      <c r="E1297" s="45" t="s">
        <v>2</v>
      </c>
      <c r="O1297" s="48">
        <v>71181.789999999994</v>
      </c>
      <c r="Y1297" s="48">
        <v>0</v>
      </c>
      <c r="AI1297" s="48">
        <v>0</v>
      </c>
      <c r="AS1297" s="48">
        <v>0</v>
      </c>
      <c r="BC1297" s="48">
        <v>0</v>
      </c>
      <c r="BM1297" s="48">
        <v>0</v>
      </c>
      <c r="BW1297" s="48">
        <v>4471.75</v>
      </c>
    </row>
    <row r="1298" spans="1:75" x14ac:dyDescent="0.3">
      <c r="A1298" s="45" t="s">
        <v>1464</v>
      </c>
      <c r="B1298" s="45" t="s">
        <v>1039</v>
      </c>
      <c r="C1298" s="45" t="s">
        <v>1268</v>
      </c>
      <c r="D1298" s="45" t="s">
        <v>212</v>
      </c>
      <c r="E1298" s="45" t="s">
        <v>1</v>
      </c>
      <c r="O1298" s="48">
        <v>0</v>
      </c>
      <c r="Y1298" s="48">
        <v>0</v>
      </c>
      <c r="AI1298" s="48">
        <v>0</v>
      </c>
      <c r="AS1298" s="48">
        <v>0</v>
      </c>
      <c r="BC1298" s="48">
        <v>0</v>
      </c>
      <c r="BM1298" s="48">
        <v>0</v>
      </c>
      <c r="BW1298" s="48">
        <v>0</v>
      </c>
    </row>
    <row r="1299" spans="1:75" x14ac:dyDescent="0.3">
      <c r="A1299" s="45" t="s">
        <v>1464</v>
      </c>
      <c r="B1299" s="45" t="s">
        <v>1040</v>
      </c>
      <c r="C1299" s="45" t="s">
        <v>1269</v>
      </c>
      <c r="D1299" s="45" t="s">
        <v>212</v>
      </c>
      <c r="E1299" s="45" t="s">
        <v>1</v>
      </c>
      <c r="O1299" s="48">
        <v>290583.34000000003</v>
      </c>
      <c r="Y1299" s="48">
        <v>0</v>
      </c>
      <c r="AI1299" s="48">
        <v>0</v>
      </c>
      <c r="AS1299" s="48">
        <v>0</v>
      </c>
      <c r="BC1299" s="48">
        <v>0</v>
      </c>
      <c r="BM1299" s="48">
        <v>0</v>
      </c>
      <c r="BW1299" s="48">
        <v>0</v>
      </c>
    </row>
    <row r="1300" spans="1:75" x14ac:dyDescent="0.3">
      <c r="A1300" s="45" t="s">
        <v>1464</v>
      </c>
      <c r="B1300" s="45" t="s">
        <v>1041</v>
      </c>
      <c r="C1300" s="45" t="s">
        <v>1269</v>
      </c>
      <c r="D1300" s="45" t="s">
        <v>27</v>
      </c>
      <c r="E1300" s="45" t="s">
        <v>1</v>
      </c>
      <c r="O1300" s="48">
        <v>0</v>
      </c>
      <c r="Y1300" s="48">
        <v>0</v>
      </c>
      <c r="AI1300" s="48">
        <v>0</v>
      </c>
      <c r="AS1300" s="48">
        <v>0</v>
      </c>
      <c r="BC1300" s="48">
        <v>0</v>
      </c>
      <c r="BM1300" s="48">
        <v>0</v>
      </c>
      <c r="BW1300" s="48">
        <v>0</v>
      </c>
    </row>
    <row r="1301" spans="1:75" x14ac:dyDescent="0.3">
      <c r="A1301" s="45" t="s">
        <v>1464</v>
      </c>
      <c r="B1301" s="45" t="s">
        <v>1038</v>
      </c>
      <c r="C1301" s="45" t="s">
        <v>1225</v>
      </c>
      <c r="D1301" s="45" t="s">
        <v>212</v>
      </c>
      <c r="E1301" s="45" t="s">
        <v>2</v>
      </c>
      <c r="O1301" s="48">
        <v>130561.15</v>
      </c>
      <c r="Y1301" s="48">
        <v>0</v>
      </c>
      <c r="AI1301" s="48">
        <v>0</v>
      </c>
      <c r="AS1301" s="48">
        <v>0</v>
      </c>
      <c r="BC1301" s="48">
        <v>0</v>
      </c>
      <c r="BM1301" s="48">
        <v>0</v>
      </c>
      <c r="BW1301" s="48">
        <v>204.97</v>
      </c>
    </row>
    <row r="1302" spans="1:75" x14ac:dyDescent="0.3">
      <c r="A1302" s="45" t="s">
        <v>680</v>
      </c>
      <c r="B1302" s="45" t="s">
        <v>1042</v>
      </c>
      <c r="C1302" s="45" t="s">
        <v>1270</v>
      </c>
      <c r="D1302" s="45" t="s">
        <v>213</v>
      </c>
      <c r="E1302" s="45" t="s">
        <v>1</v>
      </c>
      <c r="O1302" s="48">
        <v>24838.67</v>
      </c>
      <c r="Y1302" s="48">
        <v>0</v>
      </c>
      <c r="AI1302" s="48">
        <v>0</v>
      </c>
      <c r="AS1302" s="48">
        <v>0</v>
      </c>
      <c r="BC1302" s="48">
        <v>0</v>
      </c>
      <c r="BM1302" s="48">
        <v>0</v>
      </c>
      <c r="BW1302" s="48">
        <v>0</v>
      </c>
    </row>
    <row r="1303" spans="1:75" x14ac:dyDescent="0.3">
      <c r="A1303" s="45" t="s">
        <v>680</v>
      </c>
      <c r="B1303" s="45" t="s">
        <v>1043</v>
      </c>
      <c r="C1303" s="45" t="s">
        <v>1225</v>
      </c>
      <c r="D1303" s="45" t="s">
        <v>213</v>
      </c>
      <c r="E1303" s="45" t="s">
        <v>2</v>
      </c>
      <c r="O1303" s="48">
        <v>10369477.029999999</v>
      </c>
      <c r="Y1303" s="48">
        <v>0</v>
      </c>
      <c r="AI1303" s="48">
        <v>0</v>
      </c>
      <c r="AS1303" s="48">
        <v>0</v>
      </c>
      <c r="BC1303" s="48">
        <v>0</v>
      </c>
      <c r="BM1303" s="48">
        <v>0</v>
      </c>
      <c r="BW1303" s="48">
        <v>0</v>
      </c>
    </row>
    <row r="1304" spans="1:75" x14ac:dyDescent="0.3">
      <c r="A1304" s="45" t="s">
        <v>1465</v>
      </c>
      <c r="B1304" s="45" t="s">
        <v>1465</v>
      </c>
      <c r="C1304" s="45" t="s">
        <v>2079</v>
      </c>
      <c r="D1304" s="45" t="s">
        <v>145</v>
      </c>
      <c r="E1304" s="45" t="s">
        <v>4</v>
      </c>
      <c r="O1304" s="48">
        <v>0</v>
      </c>
      <c r="Y1304" s="48">
        <v>0</v>
      </c>
      <c r="AI1304" s="48">
        <v>0</v>
      </c>
      <c r="AS1304" s="48">
        <v>0</v>
      </c>
      <c r="BC1304" s="48">
        <v>0</v>
      </c>
      <c r="BM1304" s="48">
        <v>0</v>
      </c>
      <c r="BW1304" s="48">
        <v>0</v>
      </c>
    </row>
    <row r="1305" spans="1:75" x14ac:dyDescent="0.3">
      <c r="A1305" s="45" t="s">
        <v>1465</v>
      </c>
      <c r="B1305" s="45" t="s">
        <v>2078</v>
      </c>
      <c r="C1305" s="45" t="s">
        <v>2337</v>
      </c>
      <c r="D1305" s="45" t="s">
        <v>338</v>
      </c>
      <c r="E1305" s="45" t="s">
        <v>4</v>
      </c>
      <c r="O1305" s="48">
        <v>0</v>
      </c>
      <c r="Y1305" s="48">
        <v>0</v>
      </c>
      <c r="AI1305" s="48">
        <v>0</v>
      </c>
      <c r="AS1305" s="48">
        <v>0</v>
      </c>
      <c r="BC1305" s="48">
        <v>0</v>
      </c>
      <c r="BM1305" s="48">
        <v>0</v>
      </c>
      <c r="BW1305" s="48">
        <v>0</v>
      </c>
    </row>
  </sheetData>
  <mergeCells count="32">
    <mergeCell ref="P2:P4"/>
    <mergeCell ref="P5:P7"/>
    <mergeCell ref="P8:P10"/>
    <mergeCell ref="P11:P13"/>
    <mergeCell ref="Z2:Z4"/>
    <mergeCell ref="Z5:Z7"/>
    <mergeCell ref="Z8:Z10"/>
    <mergeCell ref="Z11:Z13"/>
    <mergeCell ref="AJ2:AJ4"/>
    <mergeCell ref="AJ5:AJ7"/>
    <mergeCell ref="AJ8:AJ10"/>
    <mergeCell ref="AJ11:AJ13"/>
    <mergeCell ref="AT2:AT4"/>
    <mergeCell ref="AT5:AT7"/>
    <mergeCell ref="AT8:AT10"/>
    <mergeCell ref="AT11:AT13"/>
    <mergeCell ref="N43:N46"/>
    <mergeCell ref="N47:N50"/>
    <mergeCell ref="BX2:BX4"/>
    <mergeCell ref="BX5:BX7"/>
    <mergeCell ref="BX8:BX10"/>
    <mergeCell ref="BX11:BX13"/>
    <mergeCell ref="N35:N38"/>
    <mergeCell ref="N39:N42"/>
    <mergeCell ref="BD2:BD4"/>
    <mergeCell ref="BD5:BD7"/>
    <mergeCell ref="BD8:BD10"/>
    <mergeCell ref="BD11:BD13"/>
    <mergeCell ref="BN2:BN4"/>
    <mergeCell ref="BN5:BN7"/>
    <mergeCell ref="BN8:BN10"/>
    <mergeCell ref="BN11:BN13"/>
  </mergeCells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7"/>
  <sheetViews>
    <sheetView workbookViewId="0">
      <selection activeCell="J42" sqref="J42"/>
    </sheetView>
  </sheetViews>
  <sheetFormatPr defaultRowHeight="14.4" x14ac:dyDescent="0.3"/>
  <cols>
    <col min="2" max="2" width="28" bestFit="1" customWidth="1"/>
    <col min="3" max="9" width="14.33203125" style="20" customWidth="1"/>
    <col min="10" max="10" width="17.44140625" style="31" customWidth="1"/>
    <col min="11" max="11" width="17.44140625" style="31" bestFit="1" customWidth="1"/>
    <col min="12" max="12" width="13.33203125" style="20" customWidth="1"/>
    <col min="13" max="13" width="13.88671875" style="20" bestFit="1" customWidth="1"/>
    <col min="18" max="18" width="13.88671875" style="20" bestFit="1" customWidth="1"/>
  </cols>
  <sheetData>
    <row r="1" spans="1:18" s="13" customFormat="1" ht="15" thickBot="1" x14ac:dyDescent="0.35">
      <c r="A1" s="27" t="s">
        <v>424</v>
      </c>
      <c r="B1" s="28" t="s">
        <v>425</v>
      </c>
      <c r="C1" s="29" t="s">
        <v>214</v>
      </c>
      <c r="D1" s="29" t="s">
        <v>229</v>
      </c>
      <c r="E1" s="29" t="s">
        <v>235</v>
      </c>
      <c r="F1" s="29" t="s">
        <v>287</v>
      </c>
      <c r="G1" s="29" t="s">
        <v>307</v>
      </c>
      <c r="H1" s="29" t="s">
        <v>349</v>
      </c>
      <c r="I1" s="30" t="s">
        <v>374</v>
      </c>
      <c r="J1" s="62" t="s">
        <v>3111</v>
      </c>
      <c r="K1" s="63" t="s">
        <v>3112</v>
      </c>
      <c r="L1" s="21"/>
      <c r="M1" s="21"/>
      <c r="R1" s="21"/>
    </row>
    <row r="2" spans="1:18" x14ac:dyDescent="0.3">
      <c r="A2" s="73" t="s">
        <v>417</v>
      </c>
      <c r="B2" s="22" t="s">
        <v>420</v>
      </c>
      <c r="C2" s="23">
        <f>Percentages!P2</f>
        <v>34171160.850000009</v>
      </c>
      <c r="D2" s="23">
        <f>Percentages!Z2</f>
        <v>28369248.43</v>
      </c>
      <c r="E2" s="23">
        <f>Percentages!AJ2</f>
        <v>46501983.100000001</v>
      </c>
      <c r="F2" s="23">
        <f>Percentages!AT2</f>
        <v>66821327.270000003</v>
      </c>
      <c r="G2" s="23">
        <f>Percentages!BD2</f>
        <v>93320734.340000004</v>
      </c>
      <c r="H2" s="23">
        <f>Percentages!BN2</f>
        <v>156992252.53</v>
      </c>
      <c r="I2" s="55">
        <f>Percentages!BX2</f>
        <v>163977057.28585365</v>
      </c>
      <c r="J2" s="58">
        <f>I2/C2-1</f>
        <v>3.7986972993296364</v>
      </c>
      <c r="K2" s="59">
        <f>(I2/C2)^(1/6)-1</f>
        <v>0.29873504379335114</v>
      </c>
    </row>
    <row r="3" spans="1:18" x14ac:dyDescent="0.3">
      <c r="A3" s="74"/>
      <c r="B3" s="24" t="s">
        <v>421</v>
      </c>
      <c r="C3" s="25">
        <f>Percentages!N2</f>
        <v>54215713</v>
      </c>
      <c r="D3" s="25">
        <f>Percentages!X2</f>
        <v>35692338</v>
      </c>
      <c r="E3" s="25">
        <f>Percentages!AH2</f>
        <v>67434578</v>
      </c>
      <c r="F3" s="25">
        <f>Percentages!AR2</f>
        <v>116200641</v>
      </c>
      <c r="G3" s="25">
        <f>Percentages!BB2</f>
        <v>118004429</v>
      </c>
      <c r="H3" s="25">
        <f>Percentages!BL2</f>
        <v>79296506</v>
      </c>
      <c r="I3" s="56">
        <f>Percentages!BV2</f>
        <v>44969981.810000002</v>
      </c>
      <c r="J3" s="60">
        <f t="shared" ref="J3:J12" si="0">I3/C3-1</f>
        <v>-0.17053600660015289</v>
      </c>
      <c r="K3" s="61">
        <f t="shared" ref="K3:K12" si="1">(I3/C3)^(1/6)-1</f>
        <v>-3.0682047264869783E-2</v>
      </c>
    </row>
    <row r="4" spans="1:18" ht="15" thickBot="1" x14ac:dyDescent="0.35">
      <c r="A4" s="74"/>
      <c r="B4" s="42" t="s">
        <v>443</v>
      </c>
      <c r="C4" s="43">
        <f>Percentages!N3</f>
        <v>0</v>
      </c>
      <c r="D4" s="43">
        <f>Percentages!X3</f>
        <v>41000000</v>
      </c>
      <c r="E4" s="43">
        <f>Percentages!AH3</f>
        <v>115000000</v>
      </c>
      <c r="F4" s="43">
        <f>Percentages!AR3</f>
        <v>243497202</v>
      </c>
      <c r="G4" s="43">
        <f>Percentages!BB3</f>
        <v>161616952</v>
      </c>
      <c r="H4" s="43">
        <f>Percentages!BL3</f>
        <v>659325325</v>
      </c>
      <c r="I4" s="57">
        <f>Percentages!BV3</f>
        <v>561953356.42390001</v>
      </c>
      <c r="J4" s="60">
        <f>I4/D4-1</f>
        <v>12.70617942497317</v>
      </c>
      <c r="K4" s="61">
        <f>(I4/D4)^(1/5)-1</f>
        <v>0.6880421340825229</v>
      </c>
    </row>
    <row r="5" spans="1:18" x14ac:dyDescent="0.3">
      <c r="A5" s="73" t="s">
        <v>418</v>
      </c>
      <c r="B5" s="22" t="s">
        <v>420</v>
      </c>
      <c r="C5" s="23">
        <f>Percentages!P5</f>
        <v>282372038.0199998</v>
      </c>
      <c r="D5" s="23">
        <f>Percentages!Z5</f>
        <v>206145132.77999991</v>
      </c>
      <c r="E5" s="23">
        <f>Percentages!AJ5</f>
        <v>203799289.39999992</v>
      </c>
      <c r="F5" s="23">
        <f>Percentages!AT5</f>
        <v>214788913.21999991</v>
      </c>
      <c r="G5" s="23">
        <f>Percentages!BD5</f>
        <v>315717449.38000011</v>
      </c>
      <c r="H5" s="23">
        <f>Percentages!BN5</f>
        <v>363085558.01000005</v>
      </c>
      <c r="I5" s="55">
        <f>Percentages!BX5</f>
        <v>339136480.29268295</v>
      </c>
      <c r="J5" s="58">
        <f t="shared" si="0"/>
        <v>0.20102713664822103</v>
      </c>
      <c r="K5" s="59">
        <f t="shared" si="1"/>
        <v>3.1000327802714667E-2</v>
      </c>
    </row>
    <row r="6" spans="1:18" x14ac:dyDescent="0.3">
      <c r="A6" s="74"/>
      <c r="B6" s="24" t="s">
        <v>421</v>
      </c>
      <c r="C6" s="25">
        <f>Percentages!N5</f>
        <v>173880276</v>
      </c>
      <c r="D6" s="25">
        <f>Percentages!X5</f>
        <v>250045038</v>
      </c>
      <c r="E6" s="25">
        <f>Percentages!AH5</f>
        <v>329663557</v>
      </c>
      <c r="F6" s="25">
        <f>Percentages!AR5</f>
        <v>291391831</v>
      </c>
      <c r="G6" s="25">
        <f>Percentages!BB5</f>
        <v>383027503</v>
      </c>
      <c r="H6" s="25">
        <f>Percentages!BL5</f>
        <v>412426759</v>
      </c>
      <c r="I6" s="56">
        <f>Percentages!BV5</f>
        <v>387289900.87000012</v>
      </c>
      <c r="J6" s="60">
        <f t="shared" si="0"/>
        <v>1.2273365891712764</v>
      </c>
      <c r="K6" s="61">
        <f t="shared" si="1"/>
        <v>0.1427844139872525</v>
      </c>
    </row>
    <row r="7" spans="1:18" ht="15" thickBot="1" x14ac:dyDescent="0.35">
      <c r="A7" s="74"/>
      <c r="B7" s="42" t="s">
        <v>443</v>
      </c>
      <c r="C7" s="43">
        <f>Percentages!N6</f>
        <v>0</v>
      </c>
      <c r="D7" s="43">
        <f>Percentages!X6</f>
        <v>385000000</v>
      </c>
      <c r="E7" s="43">
        <f>Percentages!AH6</f>
        <v>470000000</v>
      </c>
      <c r="F7" s="43">
        <f>Percentages!AR6</f>
        <v>515485401</v>
      </c>
      <c r="G7" s="43">
        <f>Percentages!BB6</f>
        <v>508221960</v>
      </c>
      <c r="H7" s="43">
        <f>Percentages!BL6</f>
        <v>533941529.39999998</v>
      </c>
      <c r="I7" s="57">
        <f>Percentages!BV6</f>
        <v>581336601.98690903</v>
      </c>
      <c r="J7" s="60">
        <f>I7/D7-1</f>
        <v>0.50996519996599754</v>
      </c>
      <c r="K7" s="61">
        <f>(I7/D7)^(1/5)-1</f>
        <v>8.5908887688632918E-2</v>
      </c>
    </row>
    <row r="8" spans="1:18" x14ac:dyDescent="0.3">
      <c r="A8" s="73" t="s">
        <v>419</v>
      </c>
      <c r="B8" s="22" t="s">
        <v>420</v>
      </c>
      <c r="C8" s="23">
        <f>Percentages!P8</f>
        <v>178343957.99000013</v>
      </c>
      <c r="D8" s="23">
        <f>Percentages!Z8</f>
        <v>142040362.82000017</v>
      </c>
      <c r="E8" s="23">
        <f>Percentages!AJ8</f>
        <v>147026045.79999995</v>
      </c>
      <c r="F8" s="23">
        <f>Percentages!AT8</f>
        <v>126053113.6499998</v>
      </c>
      <c r="G8" s="23">
        <f>Percentages!BD8</f>
        <v>83961094.899999976</v>
      </c>
      <c r="H8" s="23">
        <f>Percentages!BN8</f>
        <v>110656000.50000018</v>
      </c>
      <c r="I8" s="55">
        <f>Percentages!BX8</f>
        <v>198898458.03512195</v>
      </c>
      <c r="J8" s="58">
        <f t="shared" si="0"/>
        <v>0.11525201232931215</v>
      </c>
      <c r="K8" s="59">
        <f t="shared" si="1"/>
        <v>1.8346330008640166E-2</v>
      </c>
    </row>
    <row r="9" spans="1:18" x14ac:dyDescent="0.3">
      <c r="A9" s="74"/>
      <c r="B9" s="24" t="s">
        <v>421</v>
      </c>
      <c r="C9" s="25">
        <f>Percentages!N8</f>
        <v>466727485</v>
      </c>
      <c r="D9" s="25">
        <f>Percentages!X8</f>
        <v>345439977</v>
      </c>
      <c r="E9" s="25">
        <f>Percentages!AH8</f>
        <v>520194993</v>
      </c>
      <c r="F9" s="25">
        <f>Percentages!AR8</f>
        <v>631840964</v>
      </c>
      <c r="G9" s="25">
        <f>Percentages!BB8</f>
        <v>374928581</v>
      </c>
      <c r="H9" s="25">
        <f>Percentages!BL8</f>
        <v>445172102</v>
      </c>
      <c r="I9" s="56">
        <f>Percentages!BV8</f>
        <v>357525053.99999976</v>
      </c>
      <c r="J9" s="60">
        <f t="shared" si="0"/>
        <v>-0.23397471653078294</v>
      </c>
      <c r="K9" s="61">
        <f t="shared" si="1"/>
        <v>-4.3451083663692547E-2</v>
      </c>
    </row>
    <row r="10" spans="1:18" ht="15" thickBot="1" x14ac:dyDescent="0.35">
      <c r="A10" s="74"/>
      <c r="B10" s="42" t="s">
        <v>443</v>
      </c>
      <c r="C10" s="43">
        <f>Percentages!N9</f>
        <v>0</v>
      </c>
      <c r="D10" s="43">
        <f>Percentages!X9</f>
        <v>291000000</v>
      </c>
      <c r="E10" s="43">
        <f>Percentages!AH9</f>
        <v>190000000</v>
      </c>
      <c r="F10" s="43">
        <f>Percentages!AR9</f>
        <v>124016898</v>
      </c>
      <c r="G10" s="43">
        <f>Percentages!BB9</f>
        <v>130294894</v>
      </c>
      <c r="H10" s="43">
        <f>Percentages!BL9</f>
        <v>137053671.60000002</v>
      </c>
      <c r="I10" s="57">
        <f>Percentages!BV9</f>
        <v>148793432.93422699</v>
      </c>
      <c r="J10" s="60">
        <f>I10/D10-1</f>
        <v>-0.48868236105076635</v>
      </c>
      <c r="K10" s="61">
        <f>(I10/D10)^(1/5)-1</f>
        <v>-0.1255436113880698</v>
      </c>
    </row>
    <row r="11" spans="1:18" x14ac:dyDescent="0.3">
      <c r="A11" s="73" t="s">
        <v>215</v>
      </c>
      <c r="B11" s="22" t="s">
        <v>420</v>
      </c>
      <c r="C11" s="23">
        <f>Percentages!P11</f>
        <v>494887156.85999995</v>
      </c>
      <c r="D11" s="23">
        <f>Percentages!Z11</f>
        <v>376554744.03000009</v>
      </c>
      <c r="E11" s="23">
        <f>Percentages!AJ11</f>
        <v>397327318.29999983</v>
      </c>
      <c r="F11" s="23">
        <f>Percentages!AT11</f>
        <v>407663354.13999969</v>
      </c>
      <c r="G11" s="23">
        <f>Percentages!BD11</f>
        <v>492999278.62000012</v>
      </c>
      <c r="H11" s="23">
        <f>Percentages!BN11</f>
        <v>630733811.0400002</v>
      </c>
      <c r="I11" s="55">
        <f>Percentages!BX11</f>
        <v>702011995.61365855</v>
      </c>
      <c r="J11" s="58">
        <f t="shared" si="0"/>
        <v>0.41852942813840843</v>
      </c>
      <c r="K11" s="59">
        <f t="shared" si="1"/>
        <v>6.0001284767347007E-2</v>
      </c>
    </row>
    <row r="12" spans="1:18" x14ac:dyDescent="0.3">
      <c r="A12" s="74"/>
      <c r="B12" s="24" t="s">
        <v>421</v>
      </c>
      <c r="C12" s="25">
        <f>Percentages!N11</f>
        <v>694823474</v>
      </c>
      <c r="D12" s="25">
        <f>Percentages!X11</f>
        <v>631177353</v>
      </c>
      <c r="E12" s="25">
        <f>Percentages!AH11</f>
        <v>917293128</v>
      </c>
      <c r="F12" s="25">
        <f>Percentages!AR11</f>
        <v>1039433436</v>
      </c>
      <c r="G12" s="25">
        <f>Percentages!BB11</f>
        <v>875960513</v>
      </c>
      <c r="H12" s="25">
        <f>Percentages!BL11</f>
        <v>936895367</v>
      </c>
      <c r="I12" s="56">
        <f>Percentages!BV11</f>
        <v>789784936.67999983</v>
      </c>
      <c r="J12" s="60">
        <f t="shared" si="0"/>
        <v>0.13666991147164365</v>
      </c>
      <c r="K12" s="61">
        <f t="shared" si="1"/>
        <v>2.1580028404432072E-2</v>
      </c>
    </row>
    <row r="13" spans="1:18" x14ac:dyDescent="0.3">
      <c r="A13" s="74"/>
      <c r="B13" s="42" t="s">
        <v>443</v>
      </c>
      <c r="C13" s="43">
        <f>Percentages!N12</f>
        <v>0</v>
      </c>
      <c r="D13" s="43">
        <f>Percentages!X12</f>
        <v>718000000</v>
      </c>
      <c r="E13" s="43">
        <f>Percentages!AH12</f>
        <v>775000000</v>
      </c>
      <c r="F13" s="43">
        <f>Percentages!AR12</f>
        <v>882999501</v>
      </c>
      <c r="G13" s="43">
        <f>Percentages!BB12</f>
        <v>800133806</v>
      </c>
      <c r="H13" s="43">
        <f>Percentages!BL12</f>
        <v>1330320526</v>
      </c>
      <c r="I13" s="57">
        <f>Percentages!BV12</f>
        <v>1292083391.345036</v>
      </c>
      <c r="J13" s="60">
        <f>I13/D13-1</f>
        <v>0.79955904087052376</v>
      </c>
      <c r="K13" s="61">
        <f>(I13/D13)^(1/5)-1</f>
        <v>0.12469100028938973</v>
      </c>
    </row>
    <row r="15" spans="1:18" x14ac:dyDescent="0.3">
      <c r="A15" s="26" t="s">
        <v>426</v>
      </c>
    </row>
    <row r="16" spans="1:18" s="12" customFormat="1" x14ac:dyDescent="0.3">
      <c r="A16" s="41" t="s">
        <v>431</v>
      </c>
      <c r="C16" s="20"/>
      <c r="D16" s="20"/>
      <c r="E16" s="20"/>
      <c r="F16" s="20"/>
      <c r="G16" s="20"/>
      <c r="H16" s="20"/>
      <c r="I16" s="20"/>
      <c r="J16" s="31"/>
      <c r="K16" s="31"/>
      <c r="L16" s="20"/>
      <c r="M16" s="20"/>
      <c r="R16" s="20"/>
    </row>
    <row r="17" spans="1:18" x14ac:dyDescent="0.3">
      <c r="A17" s="40" t="s">
        <v>432</v>
      </c>
    </row>
    <row r="18" spans="1:18" x14ac:dyDescent="0.3">
      <c r="A18" s="39" t="s">
        <v>441</v>
      </c>
    </row>
    <row r="20" spans="1:18" x14ac:dyDescent="0.3">
      <c r="C20" s="31" t="str">
        <f>C$1&amp;" (4)"</f>
        <v>FY09 (4)</v>
      </c>
      <c r="D20" s="31" t="str">
        <f>D$1</f>
        <v>FY10</v>
      </c>
      <c r="E20" s="31" t="str">
        <f>E$1</f>
        <v>FY11</v>
      </c>
      <c r="F20" s="31" t="str">
        <f>F$1</f>
        <v>FY12</v>
      </c>
      <c r="G20" s="31" t="str">
        <f>G$1</f>
        <v>FY13</v>
      </c>
      <c r="H20" s="31" t="str">
        <f>H$1</f>
        <v>FY14</v>
      </c>
      <c r="I20" s="31" t="str">
        <f>I$1&amp;" (5)"</f>
        <v>FY15 (5)</v>
      </c>
    </row>
    <row r="21" spans="1:18" x14ac:dyDescent="0.3">
      <c r="A21" s="75" t="s">
        <v>215</v>
      </c>
      <c r="B21" s="12" t="s">
        <v>428</v>
      </c>
      <c r="D21" s="20">
        <f t="shared" ref="D21:I21" si="2">D13/1000000</f>
        <v>718</v>
      </c>
      <c r="E21" s="20">
        <f t="shared" si="2"/>
        <v>775</v>
      </c>
      <c r="F21" s="20">
        <f t="shared" si="2"/>
        <v>882.99950100000001</v>
      </c>
      <c r="G21" s="20">
        <f t="shared" si="2"/>
        <v>800.13380600000005</v>
      </c>
      <c r="H21" s="20">
        <f t="shared" si="2"/>
        <v>1330.320526</v>
      </c>
      <c r="I21" s="20">
        <f t="shared" si="2"/>
        <v>1292.083391345036</v>
      </c>
    </row>
    <row r="22" spans="1:18" x14ac:dyDescent="0.3">
      <c r="A22" s="75"/>
      <c r="B22" s="12" t="s">
        <v>429</v>
      </c>
      <c r="C22" s="20">
        <f>C12/1000000</f>
        <v>694.82347400000003</v>
      </c>
      <c r="D22" s="20">
        <f t="shared" ref="D22:I22" si="3">D12/1000000</f>
        <v>631.17735300000004</v>
      </c>
      <c r="E22" s="20">
        <f t="shared" si="3"/>
        <v>917.29312800000002</v>
      </c>
      <c r="F22" s="20">
        <f t="shared" si="3"/>
        <v>1039.433436</v>
      </c>
      <c r="G22" s="20">
        <f t="shared" si="3"/>
        <v>875.96051299999999</v>
      </c>
      <c r="H22" s="20">
        <f t="shared" si="3"/>
        <v>936.89536699999996</v>
      </c>
      <c r="I22" s="20">
        <f t="shared" si="3"/>
        <v>789.78493667999987</v>
      </c>
    </row>
    <row r="23" spans="1:18" x14ac:dyDescent="0.3">
      <c r="A23" s="75"/>
      <c r="B23" s="12" t="s">
        <v>430</v>
      </c>
      <c r="C23" s="20">
        <f>C11/1000000</f>
        <v>494.88715685999995</v>
      </c>
      <c r="D23" s="20">
        <f t="shared" ref="D23:I23" si="4">D11/1000000</f>
        <v>376.55474403000011</v>
      </c>
      <c r="E23" s="20">
        <f t="shared" si="4"/>
        <v>397.32731829999983</v>
      </c>
      <c r="F23" s="20">
        <f t="shared" si="4"/>
        <v>407.66335413999968</v>
      </c>
      <c r="G23" s="20">
        <f t="shared" si="4"/>
        <v>492.9992786200001</v>
      </c>
      <c r="H23" s="20">
        <f t="shared" si="4"/>
        <v>630.73381104000021</v>
      </c>
      <c r="I23" s="20">
        <f t="shared" si="4"/>
        <v>702.01199561365854</v>
      </c>
    </row>
    <row r="24" spans="1:18" x14ac:dyDescent="0.3">
      <c r="A24" s="76" t="s">
        <v>417</v>
      </c>
      <c r="B24" s="12" t="s">
        <v>428</v>
      </c>
      <c r="D24" s="20">
        <f t="shared" ref="D24:I24" si="5">D4/1000000</f>
        <v>41</v>
      </c>
      <c r="E24" s="20">
        <f t="shared" si="5"/>
        <v>115</v>
      </c>
      <c r="F24" s="20">
        <f t="shared" si="5"/>
        <v>243.49720199999999</v>
      </c>
      <c r="G24" s="20">
        <f t="shared" si="5"/>
        <v>161.616952</v>
      </c>
      <c r="H24" s="20">
        <f t="shared" si="5"/>
        <v>659.32532500000002</v>
      </c>
      <c r="I24" s="20">
        <f t="shared" si="5"/>
        <v>561.9533564239</v>
      </c>
    </row>
    <row r="25" spans="1:18" x14ac:dyDescent="0.3">
      <c r="A25" s="75"/>
      <c r="B25" s="12" t="s">
        <v>429</v>
      </c>
      <c r="C25" s="20">
        <f>C3/1000000</f>
        <v>54.215713000000001</v>
      </c>
      <c r="D25" s="20">
        <f t="shared" ref="D25:I25" si="6">D3/1000000</f>
        <v>35.692337999999999</v>
      </c>
      <c r="E25" s="20">
        <f t="shared" si="6"/>
        <v>67.434578000000002</v>
      </c>
      <c r="F25" s="20">
        <f t="shared" si="6"/>
        <v>116.200641</v>
      </c>
      <c r="G25" s="20">
        <f t="shared" si="6"/>
        <v>118.004429</v>
      </c>
      <c r="H25" s="20">
        <f t="shared" si="6"/>
        <v>79.296505999999994</v>
      </c>
      <c r="I25" s="20">
        <f t="shared" si="6"/>
        <v>44.96998181</v>
      </c>
    </row>
    <row r="26" spans="1:18" x14ac:dyDescent="0.3">
      <c r="A26" s="75"/>
      <c r="B26" s="12" t="s">
        <v>430</v>
      </c>
      <c r="C26" s="20">
        <f>C2/1000000</f>
        <v>34.171160850000007</v>
      </c>
      <c r="D26" s="20">
        <f t="shared" ref="D26:H26" si="7">D2/1000000</f>
        <v>28.369248429999999</v>
      </c>
      <c r="E26" s="20">
        <f t="shared" si="7"/>
        <v>46.501983100000004</v>
      </c>
      <c r="F26" s="20">
        <f t="shared" si="7"/>
        <v>66.821327269999998</v>
      </c>
      <c r="G26" s="20">
        <f t="shared" si="7"/>
        <v>93.320734340000001</v>
      </c>
      <c r="H26" s="20">
        <f t="shared" si="7"/>
        <v>156.99225253</v>
      </c>
      <c r="I26" s="20">
        <f>I2/1000000</f>
        <v>163.97705728585365</v>
      </c>
    </row>
    <row r="27" spans="1:18" x14ac:dyDescent="0.3">
      <c r="A27" s="71" t="s">
        <v>427</v>
      </c>
      <c r="B27" s="12" t="s">
        <v>428</v>
      </c>
      <c r="D27" s="20">
        <f t="shared" ref="D27:I27" si="8">(D10+D7)/1000000</f>
        <v>676</v>
      </c>
      <c r="E27" s="20">
        <f t="shared" si="8"/>
        <v>660</v>
      </c>
      <c r="F27" s="20">
        <f t="shared" si="8"/>
        <v>639.50229899999999</v>
      </c>
      <c r="G27" s="20">
        <f t="shared" si="8"/>
        <v>638.51685399999997</v>
      </c>
      <c r="H27" s="20">
        <f t="shared" si="8"/>
        <v>670.99520099999995</v>
      </c>
      <c r="I27" s="20">
        <f t="shared" si="8"/>
        <v>730.13003492113603</v>
      </c>
    </row>
    <row r="28" spans="1:18" x14ac:dyDescent="0.3">
      <c r="A28" s="72"/>
      <c r="B28" s="12" t="s">
        <v>429</v>
      </c>
      <c r="C28" s="20">
        <f t="shared" ref="C28:I28" si="9">(C9+C6)/1000000</f>
        <v>640.60776099999998</v>
      </c>
      <c r="D28" s="20">
        <f t="shared" si="9"/>
        <v>595.48501499999998</v>
      </c>
      <c r="E28" s="20">
        <f t="shared" si="9"/>
        <v>849.85855000000004</v>
      </c>
      <c r="F28" s="20">
        <f t="shared" si="9"/>
        <v>923.23279500000001</v>
      </c>
      <c r="G28" s="20">
        <f t="shared" si="9"/>
        <v>757.95608400000003</v>
      </c>
      <c r="H28" s="20">
        <f t="shared" si="9"/>
        <v>857.59886100000006</v>
      </c>
      <c r="I28" s="20">
        <f t="shared" si="9"/>
        <v>744.81495486999984</v>
      </c>
    </row>
    <row r="29" spans="1:18" x14ac:dyDescent="0.3">
      <c r="A29" s="72"/>
      <c r="B29" s="12" t="s">
        <v>430</v>
      </c>
      <c r="C29" s="20">
        <f t="shared" ref="C29:I29" si="10">(C8+C5)/1000000</f>
        <v>460.71599600999991</v>
      </c>
      <c r="D29" s="20">
        <f t="shared" si="10"/>
        <v>348.18549560000008</v>
      </c>
      <c r="E29" s="20">
        <f t="shared" si="10"/>
        <v>350.82533519999987</v>
      </c>
      <c r="F29" s="20">
        <f t="shared" si="10"/>
        <v>340.8420268699997</v>
      </c>
      <c r="G29" s="20">
        <f t="shared" si="10"/>
        <v>399.6785442800001</v>
      </c>
      <c r="H29" s="20">
        <f t="shared" si="10"/>
        <v>473.74155851000023</v>
      </c>
      <c r="I29" s="20">
        <f t="shared" si="10"/>
        <v>538.03493832780487</v>
      </c>
    </row>
    <row r="31" spans="1:18" s="12" customFormat="1" x14ac:dyDescent="0.3">
      <c r="C31" s="31" t="str">
        <f>C$1&amp;" (4)"</f>
        <v>FY09 (4)</v>
      </c>
      <c r="D31" s="31" t="str">
        <f>D$1</f>
        <v>FY10</v>
      </c>
      <c r="E31" s="31" t="str">
        <f>E$1</f>
        <v>FY11</v>
      </c>
      <c r="F31" s="31" t="str">
        <f>F$1</f>
        <v>FY12</v>
      </c>
      <c r="G31" s="31" t="str">
        <f>G$1</f>
        <v>FY13</v>
      </c>
      <c r="H31" s="31" t="str">
        <f>H$1</f>
        <v>FY14</v>
      </c>
      <c r="I31" s="31" t="str">
        <f>I$1&amp;" (5)"</f>
        <v>FY15 (5)</v>
      </c>
      <c r="J31" s="31"/>
      <c r="K31" s="31"/>
      <c r="L31" s="20"/>
      <c r="M31" s="20"/>
      <c r="R31" s="20"/>
    </row>
    <row r="32" spans="1:18" x14ac:dyDescent="0.3">
      <c r="A32" s="70" t="s">
        <v>428</v>
      </c>
      <c r="B32" s="12" t="s">
        <v>417</v>
      </c>
      <c r="D32" s="20">
        <f t="shared" ref="D32:I32" si="11">D24</f>
        <v>41</v>
      </c>
      <c r="E32" s="20">
        <f t="shared" si="11"/>
        <v>115</v>
      </c>
      <c r="F32" s="20">
        <f t="shared" si="11"/>
        <v>243.49720199999999</v>
      </c>
      <c r="G32" s="20">
        <f t="shared" si="11"/>
        <v>161.616952</v>
      </c>
      <c r="H32" s="20">
        <f t="shared" si="11"/>
        <v>659.32532500000002</v>
      </c>
      <c r="I32" s="20">
        <f t="shared" si="11"/>
        <v>561.9533564239</v>
      </c>
    </row>
    <row r="33" spans="1:18" x14ac:dyDescent="0.3">
      <c r="A33" s="70"/>
      <c r="B33" s="12" t="s">
        <v>427</v>
      </c>
      <c r="D33" s="20">
        <f t="shared" ref="D33:I33" si="12">D27</f>
        <v>676</v>
      </c>
      <c r="E33" s="20">
        <f t="shared" si="12"/>
        <v>660</v>
      </c>
      <c r="F33" s="20">
        <f t="shared" si="12"/>
        <v>639.50229899999999</v>
      </c>
      <c r="G33" s="20">
        <f t="shared" si="12"/>
        <v>638.51685399999997</v>
      </c>
      <c r="H33" s="20">
        <f t="shared" si="12"/>
        <v>670.99520099999995</v>
      </c>
      <c r="I33" s="20">
        <f t="shared" si="12"/>
        <v>730.13003492113603</v>
      </c>
    </row>
    <row r="34" spans="1:18" x14ac:dyDescent="0.3">
      <c r="A34" s="70" t="s">
        <v>429</v>
      </c>
      <c r="B34" s="12" t="s">
        <v>417</v>
      </c>
      <c r="C34" s="20">
        <f>C25</f>
        <v>54.215713000000001</v>
      </c>
      <c r="D34" s="20">
        <f t="shared" ref="D34:I34" si="13">D25</f>
        <v>35.692337999999999</v>
      </c>
      <c r="E34" s="20">
        <f t="shared" si="13"/>
        <v>67.434578000000002</v>
      </c>
      <c r="F34" s="20">
        <f t="shared" si="13"/>
        <v>116.200641</v>
      </c>
      <c r="G34" s="20">
        <f t="shared" si="13"/>
        <v>118.004429</v>
      </c>
      <c r="H34" s="20">
        <f t="shared" si="13"/>
        <v>79.296505999999994</v>
      </c>
      <c r="I34" s="20">
        <f t="shared" si="13"/>
        <v>44.96998181</v>
      </c>
    </row>
    <row r="35" spans="1:18" x14ac:dyDescent="0.3">
      <c r="A35" s="70"/>
      <c r="B35" s="12" t="s">
        <v>427</v>
      </c>
      <c r="C35" s="20">
        <f>C28</f>
        <v>640.60776099999998</v>
      </c>
      <c r="D35" s="20">
        <f t="shared" ref="D35:I35" si="14">D28</f>
        <v>595.48501499999998</v>
      </c>
      <c r="E35" s="20">
        <f t="shared" si="14"/>
        <v>849.85855000000004</v>
      </c>
      <c r="F35" s="20">
        <f t="shared" si="14"/>
        <v>923.23279500000001</v>
      </c>
      <c r="G35" s="20">
        <f t="shared" si="14"/>
        <v>757.95608400000003</v>
      </c>
      <c r="H35" s="20">
        <f t="shared" si="14"/>
        <v>857.59886100000006</v>
      </c>
      <c r="I35" s="20">
        <f t="shared" si="14"/>
        <v>744.81495486999984</v>
      </c>
    </row>
    <row r="36" spans="1:18" x14ac:dyDescent="0.3">
      <c r="A36" s="70" t="s">
        <v>430</v>
      </c>
      <c r="B36" s="12" t="s">
        <v>417</v>
      </c>
      <c r="C36" s="20">
        <f>C26</f>
        <v>34.171160850000007</v>
      </c>
      <c r="D36" s="20">
        <f t="shared" ref="D36:I36" si="15">D26</f>
        <v>28.369248429999999</v>
      </c>
      <c r="E36" s="20">
        <f t="shared" si="15"/>
        <v>46.501983100000004</v>
      </c>
      <c r="F36" s="20">
        <f t="shared" si="15"/>
        <v>66.821327269999998</v>
      </c>
      <c r="G36" s="20">
        <f t="shared" si="15"/>
        <v>93.320734340000001</v>
      </c>
      <c r="H36" s="20">
        <f t="shared" si="15"/>
        <v>156.99225253</v>
      </c>
      <c r="I36" s="20">
        <f t="shared" si="15"/>
        <v>163.97705728585365</v>
      </c>
    </row>
    <row r="37" spans="1:18" x14ac:dyDescent="0.3">
      <c r="A37" s="70"/>
      <c r="B37" s="12" t="s">
        <v>427</v>
      </c>
      <c r="C37" s="20">
        <f>C29</f>
        <v>460.71599600999991</v>
      </c>
      <c r="D37" s="20">
        <f t="shared" ref="D37:I37" si="16">D29</f>
        <v>348.18549560000008</v>
      </c>
      <c r="E37" s="20">
        <f t="shared" si="16"/>
        <v>350.82533519999987</v>
      </c>
      <c r="F37" s="20">
        <f t="shared" si="16"/>
        <v>340.8420268699997</v>
      </c>
      <c r="G37" s="20">
        <f t="shared" si="16"/>
        <v>399.6785442800001</v>
      </c>
      <c r="H37" s="20">
        <f t="shared" si="16"/>
        <v>473.74155851000023</v>
      </c>
      <c r="I37" s="20">
        <f t="shared" si="16"/>
        <v>538.03493832780487</v>
      </c>
    </row>
    <row r="39" spans="1:18" ht="28.8" x14ac:dyDescent="0.3">
      <c r="C39" s="64" t="s">
        <v>3113</v>
      </c>
      <c r="D39" s="65" t="s">
        <v>3114</v>
      </c>
      <c r="E39" s="65" t="s">
        <v>3115</v>
      </c>
      <c r="F39" s="65" t="s">
        <v>3116</v>
      </c>
      <c r="G39" s="65" t="s">
        <v>3117</v>
      </c>
      <c r="H39" s="65" t="s">
        <v>3118</v>
      </c>
    </row>
    <row r="40" spans="1:18" s="12" customFormat="1" x14ac:dyDescent="0.3">
      <c r="C40" s="64"/>
      <c r="D40" s="65"/>
      <c r="E40" s="65"/>
      <c r="F40" s="65"/>
      <c r="G40" s="65"/>
      <c r="H40" s="65"/>
      <c r="I40" s="20"/>
      <c r="J40" s="31"/>
      <c r="K40" s="31"/>
      <c r="L40" s="20"/>
      <c r="M40" s="20"/>
      <c r="R40" s="20"/>
    </row>
    <row r="41" spans="1:18" hidden="1" x14ac:dyDescent="0.3">
      <c r="B41" s="20"/>
    </row>
    <row r="42" spans="1:18" s="12" customFormat="1" x14ac:dyDescent="0.3">
      <c r="A42" s="20" t="str">
        <f>C31</f>
        <v>FY09 (4)</v>
      </c>
      <c r="B42" s="20"/>
      <c r="C42" s="20"/>
      <c r="D42" s="20"/>
      <c r="E42" s="20">
        <f>C34</f>
        <v>54.215713000000001</v>
      </c>
      <c r="F42" s="20">
        <f>C35</f>
        <v>640.60776099999998</v>
      </c>
      <c r="G42" s="20"/>
      <c r="H42" s="20"/>
      <c r="I42" s="20"/>
      <c r="J42" s="31"/>
      <c r="K42" s="31"/>
      <c r="L42" s="20"/>
      <c r="M42" s="20"/>
      <c r="R42" s="20"/>
    </row>
    <row r="43" spans="1:18" s="12" customFormat="1" x14ac:dyDescent="0.3">
      <c r="A43" s="20" t="str">
        <f>A42</f>
        <v>FY09 (4)</v>
      </c>
      <c r="B43" s="20"/>
      <c r="C43" s="20"/>
      <c r="D43" s="20"/>
      <c r="E43" s="20"/>
      <c r="F43" s="20"/>
      <c r="G43" s="20">
        <f>C36</f>
        <v>34.171160850000007</v>
      </c>
      <c r="H43" s="20">
        <f>C37</f>
        <v>460.71599600999991</v>
      </c>
      <c r="I43" s="20"/>
      <c r="J43" s="31"/>
      <c r="K43" s="31"/>
      <c r="L43" s="20"/>
      <c r="M43" s="20"/>
      <c r="R43" s="20"/>
    </row>
    <row r="44" spans="1:18" s="12" customFormat="1" x14ac:dyDescent="0.3">
      <c r="A44" s="20"/>
      <c r="B44" s="20"/>
      <c r="C44" s="20"/>
      <c r="D44" s="20"/>
      <c r="E44" s="20"/>
      <c r="F44" s="20"/>
      <c r="G44" s="20"/>
      <c r="H44" s="20"/>
      <c r="I44" s="20"/>
      <c r="J44" s="31"/>
      <c r="K44" s="31"/>
      <c r="L44" s="20"/>
      <c r="M44" s="20"/>
      <c r="R44" s="20"/>
    </row>
    <row r="45" spans="1:18" x14ac:dyDescent="0.3">
      <c r="A45" s="20" t="str">
        <f>D31</f>
        <v>FY10</v>
      </c>
      <c r="B45" s="20"/>
      <c r="C45" s="20">
        <f>D32</f>
        <v>41</v>
      </c>
      <c r="D45" s="20">
        <f>D33</f>
        <v>676</v>
      </c>
    </row>
    <row r="46" spans="1:18" s="12" customFormat="1" x14ac:dyDescent="0.3">
      <c r="A46" s="20" t="str">
        <f t="shared" ref="A46:A47" si="17">A45</f>
        <v>FY10</v>
      </c>
      <c r="B46" s="20"/>
      <c r="C46" s="20"/>
      <c r="D46" s="20"/>
      <c r="E46" s="20">
        <f>D34</f>
        <v>35.692337999999999</v>
      </c>
      <c r="F46" s="20">
        <f>D35</f>
        <v>595.48501499999998</v>
      </c>
      <c r="G46" s="20"/>
      <c r="H46" s="20"/>
      <c r="I46" s="20"/>
      <c r="J46" s="31"/>
      <c r="K46" s="31"/>
      <c r="L46" s="20"/>
      <c r="M46" s="20"/>
      <c r="R46" s="20"/>
    </row>
    <row r="47" spans="1:18" s="12" customFormat="1" x14ac:dyDescent="0.3">
      <c r="A47" s="20" t="str">
        <f t="shared" si="17"/>
        <v>FY10</v>
      </c>
      <c r="B47" s="20"/>
      <c r="C47" s="20"/>
      <c r="D47" s="20"/>
      <c r="E47" s="20"/>
      <c r="F47" s="20"/>
      <c r="G47" s="20">
        <f>D36</f>
        <v>28.369248429999999</v>
      </c>
      <c r="H47" s="20">
        <f>D37</f>
        <v>348.18549560000008</v>
      </c>
      <c r="I47" s="20"/>
      <c r="J47" s="31"/>
      <c r="K47" s="31"/>
      <c r="L47" s="20"/>
      <c r="M47" s="20"/>
      <c r="R47" s="20"/>
    </row>
    <row r="48" spans="1:18" s="12" customFormat="1" x14ac:dyDescent="0.3">
      <c r="A48" s="20"/>
      <c r="B48" s="20"/>
      <c r="C48" s="20"/>
      <c r="D48" s="20"/>
      <c r="E48" s="20"/>
      <c r="F48" s="20"/>
      <c r="G48" s="20"/>
      <c r="H48" s="20"/>
      <c r="I48" s="20"/>
      <c r="J48" s="31"/>
      <c r="K48" s="31"/>
      <c r="L48" s="20"/>
      <c r="M48" s="20"/>
      <c r="R48" s="20"/>
    </row>
    <row r="49" spans="1:18" x14ac:dyDescent="0.3">
      <c r="A49" s="20" t="str">
        <f>E31</f>
        <v>FY11</v>
      </c>
      <c r="B49" s="20"/>
      <c r="C49" s="20">
        <f>E32</f>
        <v>115</v>
      </c>
      <c r="D49" s="20">
        <f>E33</f>
        <v>660</v>
      </c>
    </row>
    <row r="50" spans="1:18" s="12" customFormat="1" x14ac:dyDescent="0.3">
      <c r="A50" s="20" t="str">
        <f t="shared" ref="A50:A51" si="18">A49</f>
        <v>FY11</v>
      </c>
      <c r="B50" s="20"/>
      <c r="C50" s="20"/>
      <c r="D50" s="20"/>
      <c r="E50" s="20">
        <f>E34</f>
        <v>67.434578000000002</v>
      </c>
      <c r="F50" s="20">
        <f>E35</f>
        <v>849.85855000000004</v>
      </c>
      <c r="G50" s="20"/>
      <c r="H50" s="20"/>
      <c r="I50" s="20"/>
      <c r="J50" s="31"/>
      <c r="K50" s="31"/>
      <c r="L50" s="20"/>
      <c r="M50" s="20"/>
      <c r="R50" s="20"/>
    </row>
    <row r="51" spans="1:18" s="12" customFormat="1" x14ac:dyDescent="0.3">
      <c r="A51" s="20" t="str">
        <f t="shared" si="18"/>
        <v>FY11</v>
      </c>
      <c r="B51" s="20"/>
      <c r="C51" s="20"/>
      <c r="D51" s="20"/>
      <c r="E51" s="20"/>
      <c r="F51" s="20"/>
      <c r="G51" s="20">
        <f>E36</f>
        <v>46.501983100000004</v>
      </c>
      <c r="H51" s="20">
        <f>E37</f>
        <v>350.82533519999987</v>
      </c>
      <c r="I51" s="20"/>
      <c r="J51" s="31"/>
      <c r="K51" s="31"/>
      <c r="L51" s="20"/>
      <c r="M51" s="20"/>
      <c r="R51" s="20"/>
    </row>
    <row r="52" spans="1:18" s="12" customFormat="1" x14ac:dyDescent="0.3">
      <c r="A52" s="20"/>
      <c r="B52" s="20"/>
      <c r="C52" s="20"/>
      <c r="D52" s="20"/>
      <c r="E52" s="20"/>
      <c r="F52" s="20"/>
      <c r="G52" s="20"/>
      <c r="H52" s="20"/>
      <c r="I52" s="20"/>
      <c r="J52" s="31"/>
      <c r="K52" s="31"/>
      <c r="L52" s="20"/>
      <c r="M52" s="20"/>
      <c r="R52" s="20"/>
    </row>
    <row r="53" spans="1:18" x14ac:dyDescent="0.3">
      <c r="A53" s="20" t="str">
        <f>F31</f>
        <v>FY12</v>
      </c>
      <c r="B53" s="20"/>
      <c r="C53" s="20">
        <f>F32</f>
        <v>243.49720199999999</v>
      </c>
      <c r="D53" s="20">
        <f>F33</f>
        <v>639.50229899999999</v>
      </c>
    </row>
    <row r="54" spans="1:18" s="12" customFormat="1" x14ac:dyDescent="0.3">
      <c r="A54" s="20" t="str">
        <f t="shared" ref="A54:A55" si="19">A53</f>
        <v>FY12</v>
      </c>
      <c r="B54" s="20"/>
      <c r="C54" s="20"/>
      <c r="D54" s="20"/>
      <c r="E54" s="20">
        <f>F34</f>
        <v>116.200641</v>
      </c>
      <c r="F54" s="20">
        <f>F35</f>
        <v>923.23279500000001</v>
      </c>
      <c r="G54" s="20"/>
      <c r="H54" s="20"/>
      <c r="I54" s="20"/>
      <c r="J54" s="31"/>
      <c r="K54" s="31"/>
      <c r="L54" s="20"/>
      <c r="M54" s="20"/>
      <c r="R54" s="20"/>
    </row>
    <row r="55" spans="1:18" s="12" customFormat="1" x14ac:dyDescent="0.3">
      <c r="A55" s="20" t="str">
        <f t="shared" si="19"/>
        <v>FY12</v>
      </c>
      <c r="B55" s="20"/>
      <c r="C55" s="20"/>
      <c r="D55" s="20"/>
      <c r="E55" s="20"/>
      <c r="F55" s="20"/>
      <c r="G55" s="20">
        <f>F36</f>
        <v>66.821327269999998</v>
      </c>
      <c r="H55" s="20">
        <f>F37</f>
        <v>340.8420268699997</v>
      </c>
      <c r="I55" s="20"/>
      <c r="J55" s="31"/>
      <c r="K55" s="31"/>
      <c r="L55" s="20"/>
      <c r="M55" s="20"/>
      <c r="R55" s="20"/>
    </row>
    <row r="56" spans="1:18" s="12" customFormat="1" x14ac:dyDescent="0.3">
      <c r="B56" s="20"/>
      <c r="C56" s="20"/>
      <c r="D56" s="20"/>
      <c r="E56" s="20"/>
      <c r="F56" s="20"/>
      <c r="G56" s="20"/>
      <c r="H56" s="20"/>
      <c r="I56" s="20"/>
      <c r="J56" s="31"/>
      <c r="K56" s="31"/>
      <c r="L56" s="20"/>
      <c r="M56" s="20"/>
      <c r="R56" s="20"/>
    </row>
    <row r="57" spans="1:18" x14ac:dyDescent="0.3">
      <c r="A57" s="20" t="str">
        <f>G31</f>
        <v>FY13</v>
      </c>
      <c r="B57" s="20"/>
      <c r="C57" s="20">
        <f>G32</f>
        <v>161.616952</v>
      </c>
      <c r="D57" s="20">
        <f>G33</f>
        <v>638.51685399999997</v>
      </c>
    </row>
    <row r="58" spans="1:18" s="12" customFormat="1" x14ac:dyDescent="0.3">
      <c r="A58" s="20" t="str">
        <f t="shared" ref="A58:A59" si="20">A57</f>
        <v>FY13</v>
      </c>
      <c r="B58" s="20"/>
      <c r="C58" s="20"/>
      <c r="D58" s="20"/>
      <c r="E58" s="20">
        <f>G34</f>
        <v>118.004429</v>
      </c>
      <c r="F58" s="20">
        <f>G35</f>
        <v>757.95608400000003</v>
      </c>
      <c r="G58" s="20"/>
      <c r="H58" s="20"/>
      <c r="I58" s="20"/>
      <c r="J58" s="31"/>
      <c r="K58" s="31"/>
      <c r="L58" s="20"/>
      <c r="M58" s="20"/>
      <c r="R58" s="20"/>
    </row>
    <row r="59" spans="1:18" s="12" customFormat="1" x14ac:dyDescent="0.3">
      <c r="A59" s="20" t="str">
        <f t="shared" si="20"/>
        <v>FY13</v>
      </c>
      <c r="B59" s="20"/>
      <c r="C59" s="20"/>
      <c r="D59" s="20"/>
      <c r="E59" s="20"/>
      <c r="F59" s="20"/>
      <c r="G59" s="20">
        <f>G36</f>
        <v>93.320734340000001</v>
      </c>
      <c r="H59" s="20">
        <f>G37</f>
        <v>399.6785442800001</v>
      </c>
      <c r="I59" s="20"/>
      <c r="J59" s="31"/>
      <c r="K59" s="31"/>
      <c r="L59" s="20"/>
      <c r="M59" s="20"/>
      <c r="R59" s="20"/>
    </row>
    <row r="60" spans="1:18" s="12" customFormat="1" x14ac:dyDescent="0.3">
      <c r="B60" s="20"/>
      <c r="C60" s="20"/>
      <c r="D60" s="20"/>
      <c r="E60" s="20"/>
      <c r="F60" s="20"/>
      <c r="G60" s="20"/>
      <c r="H60" s="20"/>
      <c r="I60" s="20"/>
      <c r="J60" s="31"/>
      <c r="K60" s="31"/>
      <c r="L60" s="20"/>
      <c r="M60" s="20"/>
      <c r="R60" s="20"/>
    </row>
    <row r="61" spans="1:18" x14ac:dyDescent="0.3">
      <c r="A61" s="20" t="str">
        <f>H31</f>
        <v>FY14</v>
      </c>
      <c r="B61" s="20"/>
      <c r="C61" s="20">
        <f>H32</f>
        <v>659.32532500000002</v>
      </c>
      <c r="D61" s="20">
        <f>H33</f>
        <v>670.99520099999995</v>
      </c>
    </row>
    <row r="62" spans="1:18" s="12" customFormat="1" x14ac:dyDescent="0.3">
      <c r="A62" s="20" t="str">
        <f t="shared" ref="A62:A63" si="21">A61</f>
        <v>FY14</v>
      </c>
      <c r="B62" s="20"/>
      <c r="C62" s="20"/>
      <c r="D62" s="20"/>
      <c r="E62" s="20">
        <f>H34</f>
        <v>79.296505999999994</v>
      </c>
      <c r="F62" s="20">
        <f>H35</f>
        <v>857.59886100000006</v>
      </c>
      <c r="G62" s="20"/>
      <c r="H62" s="20"/>
      <c r="I62" s="20"/>
      <c r="J62" s="31"/>
      <c r="K62" s="31"/>
      <c r="L62" s="20"/>
      <c r="M62" s="20"/>
      <c r="R62" s="20"/>
    </row>
    <row r="63" spans="1:18" s="12" customFormat="1" x14ac:dyDescent="0.3">
      <c r="A63" s="20" t="str">
        <f t="shared" si="21"/>
        <v>FY14</v>
      </c>
      <c r="B63" s="20"/>
      <c r="C63" s="20"/>
      <c r="D63" s="20"/>
      <c r="E63" s="20"/>
      <c r="F63" s="20"/>
      <c r="G63" s="20">
        <f>H36</f>
        <v>156.99225253</v>
      </c>
      <c r="H63" s="20">
        <f>H37</f>
        <v>473.74155851000023</v>
      </c>
      <c r="I63" s="20"/>
      <c r="J63" s="31"/>
      <c r="K63" s="31"/>
      <c r="L63" s="20"/>
      <c r="M63" s="20"/>
      <c r="R63" s="20"/>
    </row>
    <row r="64" spans="1:18" s="12" customFormat="1" x14ac:dyDescent="0.3">
      <c r="B64" s="20"/>
      <c r="C64" s="20"/>
      <c r="D64" s="20"/>
      <c r="E64" s="20"/>
      <c r="F64" s="20"/>
      <c r="G64" s="20"/>
      <c r="H64" s="20"/>
      <c r="I64" s="20"/>
      <c r="J64" s="31"/>
      <c r="K64" s="31"/>
      <c r="L64" s="20"/>
      <c r="M64" s="20"/>
      <c r="R64" s="20"/>
    </row>
    <row r="65" spans="1:8" x14ac:dyDescent="0.3">
      <c r="A65" s="20" t="str">
        <f>I31</f>
        <v>FY15 (5)</v>
      </c>
      <c r="B65" s="20"/>
      <c r="C65" s="20">
        <f>I32</f>
        <v>561.9533564239</v>
      </c>
      <c r="D65" s="20">
        <f>I33</f>
        <v>730.13003492113603</v>
      </c>
    </row>
    <row r="66" spans="1:8" x14ac:dyDescent="0.3">
      <c r="A66" s="20" t="str">
        <f t="shared" ref="A66:A67" si="22">A65</f>
        <v>FY15 (5)</v>
      </c>
      <c r="B66" s="20"/>
      <c r="E66" s="20">
        <f>I34</f>
        <v>44.96998181</v>
      </c>
      <c r="F66" s="20">
        <f>I35</f>
        <v>744.81495486999984</v>
      </c>
    </row>
    <row r="67" spans="1:8" x14ac:dyDescent="0.3">
      <c r="A67" s="20" t="str">
        <f t="shared" si="22"/>
        <v>FY15 (5)</v>
      </c>
      <c r="B67" s="20"/>
      <c r="G67" s="20">
        <f>I36</f>
        <v>163.97705728585365</v>
      </c>
      <c r="H67" s="20">
        <f>I37</f>
        <v>538.03493832780487</v>
      </c>
    </row>
  </sheetData>
  <mergeCells count="10">
    <mergeCell ref="A32:A33"/>
    <mergeCell ref="A34:A35"/>
    <mergeCell ref="A36:A37"/>
    <mergeCell ref="A27:A29"/>
    <mergeCell ref="A2:A4"/>
    <mergeCell ref="A5:A7"/>
    <mergeCell ref="A8:A10"/>
    <mergeCell ref="A11:A13"/>
    <mergeCell ref="A21:A23"/>
    <mergeCell ref="A24:A26"/>
  </mergeCells>
  <pageMargins left="0.7" right="0.7" top="0.75" bottom="0.75" header="0.3" footer="0.3"/>
  <pageSetup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3</vt:i4>
      </vt:variant>
      <vt:variant>
        <vt:lpstr>Charts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10" baseType="lpstr">
      <vt:lpstr>FY14 Comp</vt:lpstr>
      <vt:lpstr>Percentages</vt:lpstr>
      <vt:lpstr>Absolutes</vt:lpstr>
      <vt:lpstr>Planned vs Actual_Chart 1</vt:lpstr>
      <vt:lpstr>Planned vs Actual_Chart 2</vt:lpstr>
      <vt:lpstr>Planned vs Actual_Chart 3</vt:lpstr>
      <vt:lpstr>Actual_Chart 4</vt:lpstr>
      <vt:lpstr>Planned vs Actual_Chart 5</vt:lpstr>
      <vt:lpstr>Absolutes!Print_Area</vt:lpstr>
      <vt:lpstr>Percentages!Print_Area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Guptill</dc:creator>
  <cp:lastModifiedBy>rsao</cp:lastModifiedBy>
  <cp:lastPrinted>2015-04-15T13:19:32Z</cp:lastPrinted>
  <dcterms:created xsi:type="dcterms:W3CDTF">2015-04-10T17:09:10Z</dcterms:created>
  <dcterms:modified xsi:type="dcterms:W3CDTF">2015-05-05T18:15:01Z</dcterms:modified>
</cp:coreProperties>
</file>